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jorebelo\Downloads\"/>
    </mc:Choice>
  </mc:AlternateContent>
  <xr:revisionPtr revIDLastSave="0" documentId="13_ncr:1_{A6552088-6B07-44B1-8ED4-22FF34D9AE62}" xr6:coauthVersionLast="47" xr6:coauthVersionMax="47" xr10:uidLastSave="{00000000-0000-0000-0000-000000000000}"/>
  <bookViews>
    <workbookView xWindow="22932" yWindow="-108" windowWidth="30936" windowHeight="16896" tabRatio="776" xr2:uid="{A800B4F3-1728-4C29-8222-9D21F6ED86F1}"/>
  </bookViews>
  <sheets>
    <sheet name=" Índice" sheetId="30" r:id="rId1"/>
    <sheet name="Siglas" sheetId="3" r:id="rId2"/>
    <sheet name="1" sheetId="1" r:id="rId3"/>
    <sheet name="2" sheetId="4" r:id="rId4"/>
    <sheet name="3" sheetId="37" r:id="rId5"/>
    <sheet name="4" sheetId="5" r:id="rId6"/>
    <sheet name="5 e 6" sheetId="6" r:id="rId7"/>
    <sheet name="7" sheetId="7" r:id="rId8"/>
    <sheet name="8" sheetId="8" r:id="rId9"/>
    <sheet name="9" sheetId="9" r:id="rId10"/>
    <sheet name="10 e 11" sheetId="10" r:id="rId11"/>
    <sheet name="12 e 13" sheetId="11" r:id="rId12"/>
    <sheet name="14 e 15" sheetId="12" r:id="rId13"/>
    <sheet name="16" sheetId="13" r:id="rId14"/>
    <sheet name="17 e 18" sheetId="14" r:id="rId15"/>
    <sheet name="19" sheetId="15" r:id="rId16"/>
    <sheet name="20 e 21" sheetId="16" r:id="rId17"/>
    <sheet name="22" sheetId="36" r:id="rId18"/>
    <sheet name="23" sheetId="17" r:id="rId19"/>
    <sheet name="24" sheetId="18" r:id="rId20"/>
    <sheet name="25" sheetId="19" r:id="rId21"/>
    <sheet name="26" sheetId="20" r:id="rId22"/>
    <sheet name="27" sheetId="21" r:id="rId23"/>
    <sheet name="28" sheetId="22" r:id="rId24"/>
    <sheet name="29" sheetId="23" r:id="rId25"/>
    <sheet name="30" sheetId="24" r:id="rId26"/>
  </sheets>
  <externalReferences>
    <externalReference r:id="rId27"/>
  </externalReferences>
  <definedNames>
    <definedName name="\a">#N/A</definedName>
    <definedName name="_" localSheetId="0">#REF!</definedName>
    <definedName name="_" localSheetId="17">#REF!</definedName>
    <definedName name="_" localSheetId="1">#REF!</definedName>
    <definedName name="_">#REF!</definedName>
    <definedName name="_t1">#REF!</definedName>
    <definedName name="A" localSheetId="17">#REF!</definedName>
    <definedName name="A" localSheetId="1">#REF!</definedName>
    <definedName name="A">#REF!</definedName>
    <definedName name="aa" localSheetId="17">#REF!</definedName>
    <definedName name="aa" localSheetId="1">#REF!</definedName>
    <definedName name="aa">#REF!</definedName>
    <definedName name="Anuário99CNH" localSheetId="17">#REF!</definedName>
    <definedName name="Anuário99CNH" localSheetId="1">#REF!</definedName>
    <definedName name="Anuário99CNH">#REF!</definedName>
    <definedName name="ASAS" localSheetId="17">#REF!</definedName>
    <definedName name="ASAS" localSheetId="1">#REF!</definedName>
    <definedName name="ASAS">#REF!</definedName>
    <definedName name="b" localSheetId="17">#REF!</definedName>
    <definedName name="b" localSheetId="1">#REF!</definedName>
    <definedName name="b">#REF!</definedName>
    <definedName name="bb" localSheetId="17">#REF!</definedName>
    <definedName name="bb" localSheetId="1">#REF!</definedName>
    <definedName name="bb">#REF!</definedName>
    <definedName name="Cabe_1" localSheetId="17">#REF!</definedName>
    <definedName name="Cabe_1" localSheetId="1">#REF!</definedName>
    <definedName name="Cabe_1">#REF!</definedName>
    <definedName name="Cabe_2" localSheetId="17">#REF!</definedName>
    <definedName name="Cabe_2" localSheetId="1">#REF!</definedName>
    <definedName name="Cabe_2">#REF!</definedName>
    <definedName name="Cabe_3" localSheetId="17">#REF!</definedName>
    <definedName name="Cabe_3" localSheetId="1">#REF!</definedName>
    <definedName name="Cabe_3">#REF!</definedName>
    <definedName name="Cabe_4" localSheetId="17">#REF!</definedName>
    <definedName name="Cabe_4" localSheetId="1">#REF!</definedName>
    <definedName name="Cabe_4">#REF!</definedName>
    <definedName name="Cabe_5" localSheetId="17">#REF!</definedName>
    <definedName name="Cabe_5">#REF!</definedName>
    <definedName name="Cabe_6" localSheetId="17">#REF!</definedName>
    <definedName name="Cabe_6">#REF!</definedName>
    <definedName name="Cabe_7" localSheetId="17">#REF!</definedName>
    <definedName name="Cabe_7">#REF!</definedName>
    <definedName name="Cabe_8" localSheetId="17">#REF!</definedName>
    <definedName name="Cabe_8">#REF!</definedName>
    <definedName name="cc" localSheetId="17">#REF!</definedName>
    <definedName name="cc" localSheetId="1">#REF!</definedName>
    <definedName name="cc">#REF!</definedName>
    <definedName name="cen_1" localSheetId="17">#REF!</definedName>
    <definedName name="cen_1" localSheetId="1">#REF!</definedName>
    <definedName name="cen_1">#REF!</definedName>
    <definedName name="cen_2" localSheetId="17">#REF!</definedName>
    <definedName name="cen_2" localSheetId="1">#REF!</definedName>
    <definedName name="cen_2">#REF!</definedName>
    <definedName name="cen_3" localSheetId="17">#REF!</definedName>
    <definedName name="cen_3" localSheetId="1">#REF!</definedName>
    <definedName name="cen_3">#REF!</definedName>
    <definedName name="cen_t" localSheetId="17">#REF!</definedName>
    <definedName name="cen_t" localSheetId="1">#REF!</definedName>
    <definedName name="cen_t">#REF!</definedName>
    <definedName name="dd" localSheetId="17">#REF!</definedName>
    <definedName name="dd" localSheetId="1">#REF!</definedName>
    <definedName name="dd">#REF!</definedName>
    <definedName name="ddd">#REF!</definedName>
    <definedName name="ddddd" localSheetId="17">#REF!</definedName>
    <definedName name="ddddd" localSheetId="1">#REF!</definedName>
    <definedName name="ddddd">#REF!</definedName>
    <definedName name="dddkkk">#REF!</definedName>
    <definedName name="dir_1" localSheetId="17">#REF!</definedName>
    <definedName name="dir_1" localSheetId="1">#REF!</definedName>
    <definedName name="dir_1">#REF!</definedName>
    <definedName name="dir_2" localSheetId="17">#REF!</definedName>
    <definedName name="dir_2" localSheetId="1">#REF!</definedName>
    <definedName name="dir_2">#REF!</definedName>
    <definedName name="dir_3" localSheetId="17">#REF!</definedName>
    <definedName name="dir_3" localSheetId="1">#REF!</definedName>
    <definedName name="dir_3">#REF!</definedName>
    <definedName name="dir_t" localSheetId="17">#REF!</definedName>
    <definedName name="dir_t" localSheetId="1">#REF!</definedName>
    <definedName name="dir_t">#REF!</definedName>
    <definedName name="DISTRITOS" localSheetId="17">#REF!</definedName>
    <definedName name="DISTRITOS" localSheetId="1">#REF!</definedName>
    <definedName name="DISTRITOS">#REF!</definedName>
    <definedName name="distritos1" localSheetId="17">#REF!</definedName>
    <definedName name="distritos1" localSheetId="1">#REF!</definedName>
    <definedName name="distritos1">#REF!</definedName>
    <definedName name="Distritos2" localSheetId="17">#REF!</definedName>
    <definedName name="Distritos2" localSheetId="1">#REF!</definedName>
    <definedName name="Distritos2">#REF!</definedName>
    <definedName name="DS" localSheetId="17">#REF!</definedName>
    <definedName name="DS" localSheetId="1">#REF!</definedName>
    <definedName name="DS">#REF!</definedName>
    <definedName name="ee" localSheetId="17">#REF!</definedName>
    <definedName name="ee" localSheetId="1">#REF!</definedName>
    <definedName name="ee">#REF!</definedName>
    <definedName name="esq_1" localSheetId="17">#REF!</definedName>
    <definedName name="esq_1" localSheetId="1">#REF!</definedName>
    <definedName name="esq_1">#REF!</definedName>
    <definedName name="esq_2" localSheetId="17">#REF!</definedName>
    <definedName name="esq_2" localSheetId="1">#REF!</definedName>
    <definedName name="esq_2">#REF!</definedName>
    <definedName name="esq_3" localSheetId="17">#REF!</definedName>
    <definedName name="esq_3" localSheetId="1">#REF!</definedName>
    <definedName name="esq_3">#REF!</definedName>
    <definedName name="esq_t" localSheetId="17">#REF!</definedName>
    <definedName name="esq_t" localSheetId="1">#REF!</definedName>
    <definedName name="esq_t">#REF!</definedName>
    <definedName name="EWTRFER" localSheetId="17">#REF!</definedName>
    <definedName name="EWTRFER" localSheetId="1">#REF!</definedName>
    <definedName name="EWTRFER">#REF!</definedName>
    <definedName name="ff" localSheetId="17">#REF!</definedName>
    <definedName name="ff" localSheetId="1">#REF!</definedName>
    <definedName name="ff">#REF!</definedName>
    <definedName name="fff">#REF!</definedName>
    <definedName name="ffffff">#REF!</definedName>
    <definedName name="GFFG">'[1]Tx média'!$A$3</definedName>
    <definedName name="gg" localSheetId="17">#REF!</definedName>
    <definedName name="gg" localSheetId="1">#REF!</definedName>
    <definedName name="gg">#REF!</definedName>
    <definedName name="GGGG">#REF!</definedName>
    <definedName name="indic_ITRM" localSheetId="17">#REF!</definedName>
    <definedName name="indic_ITRM" localSheetId="1">#REF!</definedName>
    <definedName name="indic_ITRM">#REF!</definedName>
    <definedName name="Indic_TransRodoviario" localSheetId="17">#REF!</definedName>
    <definedName name="Indic_TransRodoviario" localSheetId="1">#REF!</definedName>
    <definedName name="Indic_TransRodoviario">#REF!</definedName>
    <definedName name="Indic_VáriosPerfGéneroSaúde" localSheetId="17">#REF!</definedName>
    <definedName name="Indic_VáriosPerfGéneroSaúde" localSheetId="1">#REF!</definedName>
    <definedName name="Indic_VáriosPerfGéneroSaúde">#REF!</definedName>
    <definedName name="IR_PARA" localSheetId="17">#REF!</definedName>
    <definedName name="IR_PARA" localSheetId="1">#REF!</definedName>
    <definedName name="IR_PARA">#REF!</definedName>
    <definedName name="Ir_para2" localSheetId="17">#REF!</definedName>
    <definedName name="Ir_para2" localSheetId="1">#REF!</definedName>
    <definedName name="Ir_para2">#REF!</definedName>
    <definedName name="jjj">#REF!</definedName>
    <definedName name="k" localSheetId="17">#REF!</definedName>
    <definedName name="k" localSheetId="1">#REF!</definedName>
    <definedName name="k">#REF!</definedName>
    <definedName name="mmmm" localSheetId="17">#REF!</definedName>
    <definedName name="mmmm" localSheetId="1">#REF!</definedName>
    <definedName name="mmmm">#REF!</definedName>
    <definedName name="nnn" localSheetId="17">#REF!</definedName>
    <definedName name="nnn" localSheetId="1">#REF!</definedName>
    <definedName name="nnn">#REF!</definedName>
    <definedName name="NUTS98" localSheetId="17">#REF!</definedName>
    <definedName name="NUTS98" localSheetId="1">#REF!</definedName>
    <definedName name="NUTS98">#REF!</definedName>
    <definedName name="Pag_1" localSheetId="17">#REF!</definedName>
    <definedName name="Pag_1" localSheetId="1">#REF!</definedName>
    <definedName name="Pag_1">#REF!</definedName>
    <definedName name="Print_Area_MI" localSheetId="17">#REF!</definedName>
    <definedName name="Print_Area_MI" localSheetId="1">#REF!</definedName>
    <definedName name="Print_Area_MI">#REF!</definedName>
    <definedName name="Print_area_MI1" localSheetId="17">#REF!</definedName>
    <definedName name="Print_area_MI1" localSheetId="1">#REF!</definedName>
    <definedName name="Print_area_MI1">#REF!</definedName>
    <definedName name="QP_QC_1999" localSheetId="17">#REF!</definedName>
    <definedName name="QP_QC_1999" localSheetId="1">#REF!</definedName>
    <definedName name="QP_QC_1999">#REF!</definedName>
    <definedName name="QQ" localSheetId="17">#REF!</definedName>
    <definedName name="QQ" localSheetId="1">#REF!</definedName>
    <definedName name="QQ">#REF!</definedName>
    <definedName name="QQQ" localSheetId="17">#REF!</definedName>
    <definedName name="QQQ" localSheetId="1">#REF!</definedName>
    <definedName name="QQQ">#REF!</definedName>
    <definedName name="Quadro_a1" localSheetId="17">#REF!</definedName>
    <definedName name="Quadro_a1" localSheetId="1">#REF!</definedName>
    <definedName name="Quadro_a1">#REF!</definedName>
    <definedName name="Quadro_a2" localSheetId="17">#REF!</definedName>
    <definedName name="Quadro_a2" localSheetId="1">#REF!</definedName>
    <definedName name="Quadro_a2">#REF!</definedName>
    <definedName name="Quadro_b1" localSheetId="17">#REF!</definedName>
    <definedName name="Quadro_b1">#REF!</definedName>
    <definedName name="Quadro_b2" localSheetId="17">#REF!</definedName>
    <definedName name="Quadro_b2">#REF!</definedName>
    <definedName name="Quadro_III.17___Parque_de_veículos_rodoviários_motorizados_presumivelmente_em_circulação__segundo_o_tipo_de_veículo" localSheetId="17">#REF!</definedName>
    <definedName name="Quadro_III.17___Parque_de_veículos_rodoviários_motorizados_presumivelmente_em_circulação__segundo_o_tipo_de_veículo" localSheetId="1">#REF!</definedName>
    <definedName name="Quadro_III.17___Parque_de_veículos_rodoviários_motorizados_presumivelmente_em_circulação__segundo_o_tipo_de_veículo">#REF!</definedName>
    <definedName name="Query1" localSheetId="17">#REF!</definedName>
    <definedName name="Query1" localSheetId="1">#REF!</definedName>
    <definedName name="Query1">#REF!</definedName>
    <definedName name="Query2" localSheetId="17">#REF!</definedName>
    <definedName name="Query2" localSheetId="1">#REF!</definedName>
    <definedName name="Query2">#REF!</definedName>
    <definedName name="query3" localSheetId="17">#REF!</definedName>
    <definedName name="query3" localSheetId="1">#REF!</definedName>
    <definedName name="query3">#REF!</definedName>
    <definedName name="rr" localSheetId="17">#REF!</definedName>
    <definedName name="rr" localSheetId="1">#REF!</definedName>
    <definedName name="rr">#REF!</definedName>
    <definedName name="SPSS" localSheetId="17">#REF!</definedName>
    <definedName name="SPSS" localSheetId="1">#REF!</definedName>
    <definedName name="SPSS">#REF!</definedName>
    <definedName name="Tit_1" localSheetId="17">#REF!</definedName>
    <definedName name="Tit_1" localSheetId="1">#REF!</definedName>
    <definedName name="Tit_1">#REF!</definedName>
    <definedName name="Tit_2" localSheetId="17">#REF!</definedName>
    <definedName name="Tit_2" localSheetId="1">#REF!</definedName>
    <definedName name="Tit_2">#REF!</definedName>
    <definedName name="Tit_3" localSheetId="17">#REF!</definedName>
    <definedName name="Tit_3" localSheetId="1">#REF!</definedName>
    <definedName name="Tit_3">#REF!</definedName>
    <definedName name="Tit_4" localSheetId="17">#REF!</definedName>
    <definedName name="Tit_4" localSheetId="1">#REF!</definedName>
    <definedName name="Tit_4">#REF!</definedName>
    <definedName name="Tit_5" localSheetId="17">#REF!</definedName>
    <definedName name="Tit_5" localSheetId="1">#REF!</definedName>
    <definedName name="Tit_5">#REF!</definedName>
    <definedName name="Titulo" localSheetId="17">#REF!</definedName>
    <definedName name="Titulo" localSheetId="1">#REF!</definedName>
    <definedName name="Titulo">#REF!</definedName>
    <definedName name="Todo" localSheetId="17">#REF!</definedName>
    <definedName name="Todo" localSheetId="1">#REF!</definedName>
    <definedName name="Todo">#REF!</definedName>
    <definedName name="Total_Receita_por_concelho" localSheetId="17">#REF!</definedName>
    <definedName name="Total_Receita_por_concelho" localSheetId="1">#REF!</definedName>
    <definedName name="Total_Receita_por_concelho">#REF!</definedName>
    <definedName name="tt" localSheetId="17">#REF!</definedName>
    <definedName name="tt" localSheetId="1">#REF!</definedName>
    <definedName name="tt">#REF!</definedName>
    <definedName name="Tudo" localSheetId="17">#REF!</definedName>
    <definedName name="Tudo" localSheetId="1">#REF!</definedName>
    <definedName name="Tudo">#REF!</definedName>
    <definedName name="vsdv" localSheetId="17">#REF!</definedName>
    <definedName name="vsdv" localSheetId="1">#REF!</definedName>
    <definedName name="vsdv">#REF!</definedName>
    <definedName name="wefqwer" localSheetId="17">#REF!</definedName>
    <definedName name="wefqwer" localSheetId="1">#REF!</definedName>
    <definedName name="wefqwer">#REF!</definedName>
    <definedName name="wqdswe" localSheetId="17">#REF!</definedName>
    <definedName name="wqdswe" localSheetId="1">#REF!</definedName>
    <definedName name="wqdswe">#REF!</definedName>
    <definedName name="ww" localSheetId="17">#REF!</definedName>
    <definedName name="ww" localSheetId="1">#REF!</definedName>
    <definedName name="ww">#REF!</definedName>
    <definedName name="xx" localSheetId="17">#REF!</definedName>
    <definedName name="xx" localSheetId="1">#REF!</definedName>
    <definedName name="xx">#REF!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5" i="19" l="1"/>
  <c r="I14" i="19"/>
  <c r="I13" i="19"/>
  <c r="I12" i="19"/>
  <c r="I11" i="19"/>
  <c r="I10" i="19"/>
  <c r="I9" i="19"/>
  <c r="I8" i="19"/>
  <c r="I7" i="19"/>
  <c r="G15" i="19"/>
  <c r="G14" i="19"/>
  <c r="G13" i="19"/>
  <c r="G12" i="19"/>
  <c r="G11" i="19"/>
  <c r="G10" i="19"/>
  <c r="G9" i="19"/>
  <c r="G8" i="19"/>
  <c r="G7" i="19"/>
  <c r="E15" i="19"/>
  <c r="E14" i="19"/>
  <c r="E13" i="19"/>
  <c r="E12" i="19"/>
  <c r="E11" i="19"/>
  <c r="E10" i="19"/>
  <c r="E9" i="19"/>
  <c r="E8" i="19"/>
  <c r="E7" i="19"/>
  <c r="C15" i="19"/>
  <c r="C8" i="19"/>
  <c r="C9" i="19"/>
  <c r="C10" i="19"/>
  <c r="C11" i="19"/>
  <c r="C12" i="19"/>
  <c r="C13" i="19"/>
  <c r="C14" i="19"/>
  <c r="C7" i="19"/>
  <c r="H13" i="37"/>
  <c r="G13" i="37"/>
  <c r="F13" i="37"/>
  <c r="D13" i="37"/>
  <c r="C13" i="37"/>
  <c r="B13" i="37"/>
  <c r="E8" i="22" l="1"/>
  <c r="E7" i="22"/>
  <c r="E6" i="22"/>
  <c r="C9" i="22"/>
  <c r="E9" i="22" s="1"/>
  <c r="J8" i="21"/>
  <c r="I7" i="21"/>
  <c r="E7" i="21"/>
  <c r="G8" i="21"/>
  <c r="J16" i="20"/>
  <c r="J14" i="20"/>
  <c r="I13" i="20"/>
  <c r="I11" i="20"/>
  <c r="I9" i="20"/>
  <c r="I7" i="20"/>
  <c r="H12" i="20"/>
  <c r="G12" i="20"/>
  <c r="J12" i="20" s="1"/>
  <c r="F12" i="20"/>
  <c r="H10" i="20"/>
  <c r="G10" i="20"/>
  <c r="J10" i="20" s="1"/>
  <c r="F10" i="20"/>
  <c r="H8" i="20"/>
  <c r="G8" i="20"/>
  <c r="J8" i="20" s="1"/>
  <c r="F8" i="20"/>
  <c r="E15" i="20"/>
  <c r="E13" i="20"/>
  <c r="E11" i="20"/>
  <c r="E9" i="20"/>
  <c r="E7" i="20"/>
  <c r="G15" i="20"/>
  <c r="C15" i="20"/>
  <c r="H14" i="19"/>
  <c r="H13" i="19"/>
  <c r="H12" i="19"/>
  <c r="H11" i="19"/>
  <c r="H10" i="19"/>
  <c r="H9" i="19"/>
  <c r="H8" i="19"/>
  <c r="H7" i="19"/>
  <c r="D15" i="19"/>
  <c r="M8" i="18"/>
  <c r="M7" i="18"/>
  <c r="M6" i="18"/>
  <c r="I9" i="18"/>
  <c r="I8" i="18"/>
  <c r="I7" i="18"/>
  <c r="I6" i="18"/>
  <c r="E9" i="18"/>
  <c r="E8" i="18"/>
  <c r="E7" i="18"/>
  <c r="E6" i="18"/>
  <c r="G10" i="18"/>
  <c r="I10" i="18" s="1"/>
  <c r="C10" i="18"/>
  <c r="E10" i="18" s="1"/>
  <c r="M8" i="17"/>
  <c r="M6" i="17"/>
  <c r="I9" i="17"/>
  <c r="I8" i="17"/>
  <c r="I7" i="17"/>
  <c r="I6" i="17"/>
  <c r="E9" i="17"/>
  <c r="E8" i="17"/>
  <c r="E7" i="17"/>
  <c r="K9" i="17"/>
  <c r="M9" i="17" s="1"/>
  <c r="K8" i="17"/>
  <c r="K7" i="17"/>
  <c r="M7" i="17" s="1"/>
  <c r="K6" i="17"/>
  <c r="G10" i="17"/>
  <c r="I10" i="17" s="1"/>
  <c r="C10" i="17"/>
  <c r="E10" i="17" s="1"/>
  <c r="H15" i="37"/>
  <c r="G15" i="37"/>
  <c r="F15" i="37"/>
  <c r="D15" i="37"/>
  <c r="C15" i="37"/>
  <c r="B15" i="37"/>
  <c r="H14" i="37"/>
  <c r="G14" i="37"/>
  <c r="F14" i="37"/>
  <c r="D14" i="37"/>
  <c r="C14" i="37"/>
  <c r="B14" i="37"/>
  <c r="I12" i="37"/>
  <c r="I13" i="37" s="1"/>
  <c r="E12" i="37"/>
  <c r="E13" i="37" s="1"/>
  <c r="I11" i="37"/>
  <c r="E11" i="37"/>
  <c r="I10" i="37"/>
  <c r="E10" i="37"/>
  <c r="I9" i="37"/>
  <c r="E9" i="37"/>
  <c r="I8" i="37"/>
  <c r="E8" i="37"/>
  <c r="I7" i="37"/>
  <c r="E7" i="37"/>
  <c r="I6" i="37"/>
  <c r="E6" i="37"/>
  <c r="I5" i="37"/>
  <c r="E5" i="37"/>
  <c r="I15" i="37" l="1"/>
  <c r="K10" i="17"/>
  <c r="M10" i="17" s="1"/>
  <c r="I14" i="37"/>
  <c r="E15" i="37"/>
  <c r="E14" i="37"/>
  <c r="M25" i="13" l="1"/>
  <c r="M24" i="13"/>
  <c r="M23" i="13"/>
  <c r="M22" i="13"/>
  <c r="M21" i="13"/>
  <c r="M20" i="13"/>
  <c r="M19" i="13"/>
  <c r="M18" i="13"/>
  <c r="M17" i="13"/>
  <c r="M16" i="13"/>
  <c r="M15" i="13"/>
  <c r="M14" i="13"/>
  <c r="M13" i="13"/>
  <c r="M12" i="13"/>
  <c r="M11" i="13"/>
  <c r="M10" i="13"/>
  <c r="M9" i="13"/>
  <c r="M8" i="13"/>
  <c r="M7" i="13"/>
  <c r="M6" i="13"/>
  <c r="J25" i="13"/>
  <c r="J24" i="13"/>
  <c r="J23" i="13"/>
  <c r="J22" i="13"/>
  <c r="J21" i="13"/>
  <c r="J20" i="13"/>
  <c r="J19" i="13"/>
  <c r="J18" i="13"/>
  <c r="J17" i="13"/>
  <c r="J16" i="13"/>
  <c r="J15" i="13"/>
  <c r="J14" i="13"/>
  <c r="J13" i="13"/>
  <c r="J12" i="13"/>
  <c r="J11" i="13"/>
  <c r="J10" i="13"/>
  <c r="J9" i="13"/>
  <c r="J8" i="13"/>
  <c r="J7" i="13"/>
  <c r="J6" i="13"/>
  <c r="G6" i="13"/>
  <c r="G7" i="13"/>
  <c r="G8" i="13"/>
  <c r="G9" i="13"/>
  <c r="G10" i="13"/>
  <c r="G11" i="13"/>
  <c r="G12" i="13"/>
  <c r="G13" i="13"/>
  <c r="G14" i="13"/>
  <c r="G15" i="13"/>
  <c r="G16" i="13"/>
  <c r="G17" i="13"/>
  <c r="G18" i="13"/>
  <c r="G19" i="13"/>
  <c r="G20" i="13"/>
  <c r="G21" i="13"/>
  <c r="G22" i="13"/>
  <c r="G23" i="13"/>
  <c r="G24" i="13"/>
  <c r="G25" i="13"/>
  <c r="D25" i="13"/>
  <c r="D24" i="13"/>
  <c r="D23" i="13"/>
  <c r="D22" i="13"/>
  <c r="D21" i="13"/>
  <c r="D20" i="13"/>
  <c r="D19" i="13"/>
  <c r="D18" i="13"/>
  <c r="D17" i="13"/>
  <c r="D16" i="13"/>
  <c r="D15" i="13"/>
  <c r="D14" i="13"/>
  <c r="D13" i="13"/>
  <c r="D12" i="13"/>
  <c r="D11" i="13"/>
  <c r="D10" i="13"/>
  <c r="D9" i="13"/>
  <c r="D8" i="13"/>
  <c r="D7" i="13"/>
  <c r="D6" i="13"/>
  <c r="B26" i="13"/>
  <c r="E26" i="13"/>
  <c r="C36" i="6"/>
  <c r="C35" i="6"/>
  <c r="C34" i="6"/>
  <c r="C33" i="6"/>
  <c r="C26" i="13"/>
  <c r="F26" i="13"/>
  <c r="H26" i="13"/>
  <c r="I26" i="13"/>
  <c r="K26" i="13"/>
  <c r="L26" i="13"/>
  <c r="J13" i="9"/>
  <c r="L5" i="24"/>
  <c r="H17" i="5"/>
  <c r="G17" i="5"/>
  <c r="F17" i="5"/>
  <c r="D17" i="5"/>
  <c r="C17" i="5"/>
  <c r="B17" i="5"/>
  <c r="I7" i="5"/>
  <c r="E7" i="5"/>
  <c r="I6" i="5"/>
  <c r="E6" i="5"/>
  <c r="I13" i="5"/>
  <c r="E13" i="5"/>
  <c r="E5" i="5"/>
  <c r="E8" i="5"/>
  <c r="E9" i="5"/>
  <c r="E10" i="5"/>
  <c r="E11" i="5"/>
  <c r="E12" i="5"/>
  <c r="E14" i="5"/>
  <c r="H15" i="20"/>
  <c r="I15" i="20" s="1"/>
  <c r="F15" i="20"/>
  <c r="L9" i="17"/>
  <c r="J9" i="17"/>
  <c r="N6" i="10"/>
  <c r="O6" i="10"/>
  <c r="P6" i="10"/>
  <c r="N7" i="10"/>
  <c r="O7" i="10"/>
  <c r="P7" i="10"/>
  <c r="N8" i="10"/>
  <c r="O8" i="10"/>
  <c r="P8" i="10"/>
  <c r="J12" i="9"/>
  <c r="E34" i="6"/>
  <c r="F34" i="6"/>
  <c r="H34" i="6"/>
  <c r="I34" i="6"/>
  <c r="K34" i="6"/>
  <c r="L34" i="6"/>
  <c r="E35" i="6"/>
  <c r="F35" i="6"/>
  <c r="H35" i="6"/>
  <c r="I35" i="6"/>
  <c r="K35" i="6"/>
  <c r="L35" i="6"/>
  <c r="E36" i="6"/>
  <c r="F36" i="6"/>
  <c r="H36" i="6"/>
  <c r="I36" i="6"/>
  <c r="K36" i="6"/>
  <c r="L36" i="6"/>
  <c r="B34" i="6"/>
  <c r="B35" i="6"/>
  <c r="B36" i="6"/>
  <c r="B31" i="6"/>
  <c r="C31" i="6"/>
  <c r="E31" i="6"/>
  <c r="F31" i="6"/>
  <c r="H31" i="6"/>
  <c r="I31" i="6"/>
  <c r="K31" i="6"/>
  <c r="L31" i="6"/>
  <c r="B32" i="6"/>
  <c r="C32" i="6"/>
  <c r="E32" i="6"/>
  <c r="F32" i="6"/>
  <c r="H32" i="6"/>
  <c r="I32" i="6"/>
  <c r="K32" i="6"/>
  <c r="L32" i="6"/>
  <c r="B33" i="6"/>
  <c r="E33" i="6"/>
  <c r="F33" i="6"/>
  <c r="H33" i="6"/>
  <c r="I33" i="6"/>
  <c r="K33" i="6"/>
  <c r="L33" i="6"/>
  <c r="L6" i="17"/>
  <c r="J6" i="17"/>
  <c r="L7" i="17"/>
  <c r="L8" i="17"/>
  <c r="J7" i="17"/>
  <c r="J8" i="17"/>
  <c r="L26" i="6"/>
  <c r="L27" i="6"/>
  <c r="L28" i="6"/>
  <c r="L29" i="6"/>
  <c r="L30" i="6"/>
  <c r="K26" i="6"/>
  <c r="K27" i="6"/>
  <c r="K28" i="6"/>
  <c r="K29" i="6"/>
  <c r="K30" i="6"/>
  <c r="I26" i="6"/>
  <c r="I27" i="6"/>
  <c r="I28" i="6"/>
  <c r="I29" i="6"/>
  <c r="I30" i="6"/>
  <c r="H26" i="6"/>
  <c r="H27" i="6"/>
  <c r="H28" i="6"/>
  <c r="H29" i="6"/>
  <c r="H30" i="6"/>
  <c r="F26" i="6"/>
  <c r="F27" i="6"/>
  <c r="F28" i="6"/>
  <c r="F29" i="6"/>
  <c r="F30" i="6"/>
  <c r="E26" i="6"/>
  <c r="E27" i="6"/>
  <c r="E28" i="6"/>
  <c r="E29" i="6"/>
  <c r="E30" i="6"/>
  <c r="L6" i="16"/>
  <c r="M6" i="16"/>
  <c r="L7" i="16"/>
  <c r="M7" i="16"/>
  <c r="L8" i="16"/>
  <c r="M8" i="16"/>
  <c r="L9" i="16"/>
  <c r="M9" i="16"/>
  <c r="L10" i="16"/>
  <c r="M10" i="16"/>
  <c r="L11" i="16"/>
  <c r="M11" i="16"/>
  <c r="L12" i="16"/>
  <c r="M12" i="16"/>
  <c r="L13" i="16"/>
  <c r="M13" i="16"/>
  <c r="K7" i="16"/>
  <c r="K8" i="16"/>
  <c r="K9" i="16"/>
  <c r="K10" i="16"/>
  <c r="K11" i="16"/>
  <c r="K12" i="16"/>
  <c r="K13" i="16"/>
  <c r="K6" i="16"/>
  <c r="O6" i="12"/>
  <c r="P6" i="12"/>
  <c r="O7" i="12"/>
  <c r="P7" i="12"/>
  <c r="O8" i="12"/>
  <c r="P8" i="12"/>
  <c r="O9" i="12"/>
  <c r="P9" i="12"/>
  <c r="O10" i="12"/>
  <c r="P10" i="12"/>
  <c r="O11" i="12"/>
  <c r="P11" i="12"/>
  <c r="O12" i="12"/>
  <c r="P12" i="12"/>
  <c r="O13" i="12"/>
  <c r="P13" i="12"/>
  <c r="N7" i="12"/>
  <c r="N8" i="12"/>
  <c r="N9" i="12"/>
  <c r="N10" i="12"/>
  <c r="N11" i="12"/>
  <c r="N12" i="12"/>
  <c r="N13" i="12"/>
  <c r="N6" i="12"/>
  <c r="M11" i="9"/>
  <c r="D11" i="9"/>
  <c r="B14" i="9"/>
  <c r="C14" i="9"/>
  <c r="E14" i="9"/>
  <c r="F14" i="9"/>
  <c r="C26" i="6"/>
  <c r="C27" i="6"/>
  <c r="C28" i="6"/>
  <c r="C29" i="6"/>
  <c r="C30" i="6"/>
  <c r="B26" i="6"/>
  <c r="B27" i="6"/>
  <c r="B28" i="6"/>
  <c r="B29" i="6"/>
  <c r="B30" i="6"/>
  <c r="D6" i="7"/>
  <c r="G6" i="7"/>
  <c r="J6" i="7"/>
  <c r="M6" i="7"/>
  <c r="D7" i="7"/>
  <c r="G7" i="7"/>
  <c r="J7" i="7"/>
  <c r="M7" i="7"/>
  <c r="D8" i="7"/>
  <c r="G8" i="7"/>
  <c r="J8" i="7"/>
  <c r="M8" i="7"/>
  <c r="D9" i="7"/>
  <c r="G9" i="7"/>
  <c r="J9" i="7"/>
  <c r="M9" i="7"/>
  <c r="D10" i="7"/>
  <c r="G10" i="7"/>
  <c r="J10" i="7"/>
  <c r="M10" i="7"/>
  <c r="D11" i="7"/>
  <c r="G11" i="7"/>
  <c r="J11" i="7"/>
  <c r="M11" i="7"/>
  <c r="D12" i="7"/>
  <c r="G12" i="7"/>
  <c r="J12" i="7"/>
  <c r="M12" i="7"/>
  <c r="D6" i="8"/>
  <c r="G6" i="8"/>
  <c r="J6" i="8"/>
  <c r="M6" i="8"/>
  <c r="D7" i="8"/>
  <c r="G7" i="8"/>
  <c r="J7" i="8"/>
  <c r="M7" i="8"/>
  <c r="D8" i="8"/>
  <c r="G8" i="8"/>
  <c r="J8" i="8"/>
  <c r="M8" i="8"/>
  <c r="D9" i="8"/>
  <c r="G9" i="8"/>
  <c r="J9" i="8"/>
  <c r="M9" i="8"/>
  <c r="D10" i="8"/>
  <c r="G10" i="8"/>
  <c r="J10" i="8"/>
  <c r="M10" i="8"/>
  <c r="D11" i="8"/>
  <c r="G11" i="8"/>
  <c r="J11" i="8"/>
  <c r="M11" i="8"/>
  <c r="D12" i="8"/>
  <c r="G12" i="8"/>
  <c r="J12" i="8"/>
  <c r="M12" i="8"/>
  <c r="D13" i="8"/>
  <c r="G13" i="8"/>
  <c r="J13" i="8"/>
  <c r="M13" i="8"/>
  <c r="B31" i="30"/>
  <c r="M26" i="13" l="1"/>
  <c r="J26" i="13"/>
  <c r="D26" i="13"/>
  <c r="G26" i="13"/>
  <c r="E17" i="5"/>
  <c r="O6" i="11" l="1"/>
  <c r="P6" i="11"/>
  <c r="O7" i="11"/>
  <c r="P7" i="11"/>
  <c r="N7" i="11"/>
  <c r="N6" i="11"/>
  <c r="G9" i="9"/>
  <c r="G7" i="1"/>
  <c r="B40" i="30" l="1"/>
  <c r="B15" i="11" l="1"/>
  <c r="K14" i="9"/>
  <c r="C18" i="6"/>
  <c r="D18" i="6"/>
  <c r="C37" i="6" s="1"/>
  <c r="E18" i="6"/>
  <c r="F18" i="6"/>
  <c r="G18" i="6"/>
  <c r="H18" i="6"/>
  <c r="I18" i="6"/>
  <c r="J18" i="6"/>
  <c r="K18" i="6"/>
  <c r="L18" i="6"/>
  <c r="M18" i="6"/>
  <c r="B18" i="6"/>
  <c r="L14" i="9" l="1"/>
  <c r="I14" i="9"/>
  <c r="H14" i="9"/>
  <c r="J14" i="9" l="1"/>
  <c r="G14" i="9"/>
  <c r="B47" i="30" l="1"/>
  <c r="B46" i="30"/>
  <c r="B41" i="30"/>
  <c r="B39" i="30"/>
  <c r="B38" i="30"/>
  <c r="B37" i="30"/>
  <c r="B36" i="30"/>
  <c r="B30" i="30"/>
  <c r="B29" i="30"/>
  <c r="B28" i="30"/>
  <c r="B27" i="30"/>
  <c r="B26" i="30"/>
  <c r="B25" i="30"/>
  <c r="B24" i="30"/>
  <c r="B23" i="30"/>
  <c r="B22" i="30"/>
  <c r="B21" i="30"/>
  <c r="B20" i="30"/>
  <c r="B19" i="30"/>
  <c r="B18" i="30"/>
  <c r="B17" i="30"/>
  <c r="B16" i="30"/>
  <c r="B15" i="30"/>
  <c r="B14" i="30"/>
  <c r="B11" i="30"/>
  <c r="B10" i="30"/>
  <c r="I14" i="5" l="1"/>
  <c r="I17" i="5" s="1"/>
  <c r="C16" i="5"/>
  <c r="D16" i="5"/>
  <c r="F16" i="5"/>
  <c r="G16" i="5"/>
  <c r="H16" i="5"/>
  <c r="B16" i="5"/>
  <c r="C15" i="5"/>
  <c r="D15" i="5"/>
  <c r="F15" i="5"/>
  <c r="G15" i="5"/>
  <c r="H15" i="5"/>
  <c r="B15" i="5"/>
  <c r="I5" i="5" l="1"/>
  <c r="I15" i="5" s="1"/>
  <c r="E15" i="5"/>
  <c r="G8" i="9" l="1"/>
  <c r="I29" i="16"/>
  <c r="H29" i="16"/>
  <c r="I28" i="16"/>
  <c r="H28" i="16"/>
  <c r="I27" i="16"/>
  <c r="H27" i="16"/>
  <c r="I26" i="16"/>
  <c r="H26" i="16"/>
  <c r="I25" i="16"/>
  <c r="H25" i="16"/>
  <c r="I24" i="16"/>
  <c r="H24" i="16"/>
  <c r="I23" i="16"/>
  <c r="H23" i="16"/>
  <c r="I22" i="16"/>
  <c r="H22" i="16"/>
  <c r="F29" i="16"/>
  <c r="E29" i="16"/>
  <c r="F28" i="16"/>
  <c r="E28" i="16"/>
  <c r="F27" i="16"/>
  <c r="E27" i="16"/>
  <c r="F26" i="16"/>
  <c r="E26" i="16"/>
  <c r="F25" i="16"/>
  <c r="E25" i="16"/>
  <c r="F24" i="16"/>
  <c r="E24" i="16"/>
  <c r="F23" i="16"/>
  <c r="E23" i="16"/>
  <c r="F22" i="16"/>
  <c r="E22" i="16"/>
  <c r="C28" i="16"/>
  <c r="C23" i="16"/>
  <c r="C24" i="16"/>
  <c r="C25" i="16"/>
  <c r="C26" i="16"/>
  <c r="C27" i="16"/>
  <c r="C29" i="16"/>
  <c r="C22" i="16"/>
  <c r="B23" i="16"/>
  <c r="B24" i="16"/>
  <c r="B25" i="16"/>
  <c r="B26" i="16"/>
  <c r="B27" i="16"/>
  <c r="B28" i="16"/>
  <c r="B29" i="16"/>
  <c r="B22" i="16"/>
  <c r="I18" i="14"/>
  <c r="H18" i="14"/>
  <c r="I17" i="14"/>
  <c r="H17" i="14"/>
  <c r="I16" i="14"/>
  <c r="H16" i="14"/>
  <c r="F18" i="14"/>
  <c r="E18" i="14"/>
  <c r="F17" i="14"/>
  <c r="E17" i="14"/>
  <c r="F16" i="14"/>
  <c r="E16" i="14"/>
  <c r="C17" i="14"/>
  <c r="C18" i="14"/>
  <c r="C16" i="14"/>
  <c r="B17" i="14"/>
  <c r="B18" i="14"/>
  <c r="B16" i="14"/>
  <c r="L29" i="12"/>
  <c r="K29" i="12"/>
  <c r="L28" i="12"/>
  <c r="K28" i="12"/>
  <c r="L27" i="12"/>
  <c r="K27" i="12"/>
  <c r="L26" i="12"/>
  <c r="K26" i="12"/>
  <c r="L25" i="12"/>
  <c r="K25" i="12"/>
  <c r="L24" i="12"/>
  <c r="K24" i="12"/>
  <c r="L23" i="12"/>
  <c r="K23" i="12"/>
  <c r="L22" i="12"/>
  <c r="K22" i="12"/>
  <c r="I29" i="12"/>
  <c r="H29" i="12"/>
  <c r="I28" i="12"/>
  <c r="H28" i="12"/>
  <c r="I27" i="12"/>
  <c r="H27" i="12"/>
  <c r="I26" i="12"/>
  <c r="H26" i="12"/>
  <c r="I25" i="12"/>
  <c r="H25" i="12"/>
  <c r="I24" i="12"/>
  <c r="H24" i="12"/>
  <c r="I23" i="12"/>
  <c r="H23" i="12"/>
  <c r="I22" i="12"/>
  <c r="H22" i="12"/>
  <c r="F29" i="12"/>
  <c r="E29" i="12"/>
  <c r="F28" i="12"/>
  <c r="E28" i="12"/>
  <c r="F27" i="12"/>
  <c r="E27" i="12"/>
  <c r="F26" i="12"/>
  <c r="E26" i="12"/>
  <c r="F25" i="12"/>
  <c r="E25" i="12"/>
  <c r="F24" i="12"/>
  <c r="E24" i="12"/>
  <c r="F23" i="12"/>
  <c r="E23" i="12"/>
  <c r="F22" i="12"/>
  <c r="E22" i="12"/>
  <c r="C23" i="12"/>
  <c r="C24" i="12"/>
  <c r="C25" i="12"/>
  <c r="C26" i="12"/>
  <c r="C27" i="12"/>
  <c r="C28" i="12"/>
  <c r="C29" i="12"/>
  <c r="C22" i="12"/>
  <c r="B23" i="12"/>
  <c r="B24" i="12"/>
  <c r="B25" i="12"/>
  <c r="B26" i="12"/>
  <c r="B27" i="12"/>
  <c r="B28" i="12"/>
  <c r="B29" i="12"/>
  <c r="B22" i="12"/>
  <c r="L16" i="11"/>
  <c r="K16" i="11"/>
  <c r="L15" i="11"/>
  <c r="K15" i="11"/>
  <c r="I16" i="11"/>
  <c r="H16" i="11"/>
  <c r="I15" i="11"/>
  <c r="H15" i="11"/>
  <c r="F16" i="11"/>
  <c r="E16" i="11"/>
  <c r="F15" i="11"/>
  <c r="E15" i="11"/>
  <c r="C16" i="11"/>
  <c r="C15" i="11"/>
  <c r="B16" i="11"/>
  <c r="L18" i="10"/>
  <c r="K18" i="10"/>
  <c r="L17" i="10"/>
  <c r="K17" i="10"/>
  <c r="L16" i="10"/>
  <c r="K16" i="10"/>
  <c r="I18" i="10"/>
  <c r="H18" i="10"/>
  <c r="I17" i="10"/>
  <c r="H17" i="10"/>
  <c r="I16" i="10"/>
  <c r="H16" i="10"/>
  <c r="F18" i="10"/>
  <c r="E18" i="10"/>
  <c r="F17" i="10"/>
  <c r="E17" i="10"/>
  <c r="F16" i="10"/>
  <c r="E16" i="10"/>
  <c r="C17" i="10"/>
  <c r="C18" i="10"/>
  <c r="C16" i="10"/>
  <c r="B17" i="10"/>
  <c r="B18" i="10"/>
  <c r="B16" i="10"/>
  <c r="L25" i="6"/>
  <c r="K25" i="6"/>
  <c r="I25" i="6"/>
  <c r="H25" i="6"/>
  <c r="F25" i="6"/>
  <c r="E25" i="6"/>
  <c r="C25" i="6"/>
  <c r="B25" i="6"/>
  <c r="N16" i="11" l="1"/>
  <c r="O16" i="11"/>
  <c r="N15" i="11"/>
  <c r="O15" i="11"/>
  <c r="O17" i="10" l="1"/>
  <c r="N17" i="10"/>
  <c r="N16" i="10"/>
  <c r="O16" i="10"/>
  <c r="N18" i="10"/>
  <c r="O18" i="10"/>
  <c r="J9" i="14"/>
  <c r="G9" i="14"/>
  <c r="D9" i="14"/>
  <c r="M14" i="12"/>
  <c r="J14" i="12"/>
  <c r="G14" i="12"/>
  <c r="D14" i="12"/>
  <c r="P14" i="12" l="1"/>
  <c r="G7" i="4"/>
  <c r="E16" i="5" l="1"/>
  <c r="I10" i="5" l="1"/>
  <c r="I11" i="5"/>
  <c r="I12" i="5"/>
  <c r="I8" i="5"/>
  <c r="I16" i="5" s="1"/>
  <c r="I9" i="5"/>
  <c r="N23" i="12"/>
  <c r="O23" i="12"/>
  <c r="N24" i="12"/>
  <c r="O24" i="12"/>
  <c r="N25" i="12"/>
  <c r="O25" i="12"/>
  <c r="N26" i="12"/>
  <c r="O26" i="12"/>
  <c r="N27" i="12"/>
  <c r="O27" i="12"/>
  <c r="N28" i="12"/>
  <c r="O28" i="12"/>
  <c r="N29" i="12"/>
  <c r="O29" i="12"/>
  <c r="O22" i="12"/>
  <c r="N22" i="12"/>
  <c r="J9" i="9"/>
  <c r="D12" i="9"/>
  <c r="D13" i="9"/>
  <c r="G8" i="4"/>
  <c r="M12" i="9"/>
  <c r="C14" i="16" l="1"/>
  <c r="D14" i="16"/>
  <c r="E14" i="16"/>
  <c r="F14" i="16"/>
  <c r="G14" i="16"/>
  <c r="H14" i="16"/>
  <c r="I14" i="16"/>
  <c r="J14" i="16"/>
  <c r="B14" i="16"/>
  <c r="E7" i="15"/>
  <c r="E8" i="15"/>
  <c r="E9" i="15"/>
  <c r="E10" i="15"/>
  <c r="E11" i="15"/>
  <c r="E12" i="15"/>
  <c r="E6" i="15"/>
  <c r="B13" i="15"/>
  <c r="K8" i="11"/>
  <c r="L8" i="11"/>
  <c r="M8" i="11"/>
  <c r="H8" i="11"/>
  <c r="I8" i="11"/>
  <c r="J8" i="11"/>
  <c r="C8" i="11"/>
  <c r="D8" i="11"/>
  <c r="E8" i="11"/>
  <c r="F8" i="11"/>
  <c r="G8" i="11"/>
  <c r="B8" i="11"/>
  <c r="C9" i="10"/>
  <c r="D9" i="10"/>
  <c r="E9" i="10"/>
  <c r="F9" i="10"/>
  <c r="G9" i="10"/>
  <c r="H9" i="10"/>
  <c r="I9" i="10"/>
  <c r="J9" i="10"/>
  <c r="K9" i="10"/>
  <c r="L9" i="10"/>
  <c r="M9" i="10"/>
  <c r="E37" i="6" l="1"/>
  <c r="F37" i="6"/>
  <c r="B37" i="6"/>
  <c r="I37" i="6"/>
  <c r="H37" i="6"/>
  <c r="K37" i="6"/>
  <c r="L37" i="6"/>
  <c r="L25" i="16"/>
  <c r="K25" i="16"/>
  <c r="L29" i="16"/>
  <c r="K29" i="16"/>
  <c r="F30" i="16"/>
  <c r="E30" i="16"/>
  <c r="L28" i="16"/>
  <c r="K28" i="16"/>
  <c r="L24" i="16"/>
  <c r="K24" i="16"/>
  <c r="B30" i="16"/>
  <c r="C30" i="16"/>
  <c r="L26" i="16"/>
  <c r="K26" i="16"/>
  <c r="L27" i="16"/>
  <c r="K27" i="16"/>
  <c r="L23" i="16"/>
  <c r="K23" i="16"/>
  <c r="L22" i="16"/>
  <c r="K22" i="16"/>
  <c r="I30" i="16"/>
  <c r="H30" i="16"/>
  <c r="L17" i="11"/>
  <c r="K17" i="11"/>
  <c r="I17" i="11"/>
  <c r="H17" i="11"/>
  <c r="E17" i="11"/>
  <c r="F17" i="11"/>
  <c r="B17" i="11"/>
  <c r="C17" i="11"/>
  <c r="I19" i="10"/>
  <c r="H19" i="10"/>
  <c r="L19" i="10"/>
  <c r="K19" i="10"/>
  <c r="C19" i="10"/>
  <c r="F19" i="10"/>
  <c r="E19" i="10"/>
  <c r="N8" i="11"/>
  <c r="P8" i="11"/>
  <c r="O8" i="11"/>
  <c r="P9" i="10"/>
  <c r="O9" i="10"/>
  <c r="M14" i="16"/>
  <c r="L14" i="16"/>
  <c r="K14" i="16"/>
  <c r="B19" i="23"/>
  <c r="D9" i="22"/>
  <c r="B9" i="22"/>
  <c r="H8" i="21"/>
  <c r="F8" i="21"/>
  <c r="D15" i="20"/>
  <c r="B15" i="20"/>
  <c r="F15" i="19"/>
  <c r="H15" i="19" s="1"/>
  <c r="B15" i="19"/>
  <c r="H10" i="18"/>
  <c r="F10" i="18"/>
  <c r="D10" i="18"/>
  <c r="B10" i="18"/>
  <c r="H10" i="17"/>
  <c r="F10" i="17"/>
  <c r="D10" i="17"/>
  <c r="B10" i="17"/>
  <c r="D13" i="15"/>
  <c r="E13" i="15" s="1"/>
  <c r="C13" i="15"/>
  <c r="F7" i="15"/>
  <c r="F8" i="15"/>
  <c r="F9" i="15"/>
  <c r="F10" i="15"/>
  <c r="F11" i="15"/>
  <c r="F12" i="15"/>
  <c r="F6" i="15"/>
  <c r="I9" i="14"/>
  <c r="I19" i="14" s="1"/>
  <c r="H9" i="14"/>
  <c r="H19" i="14" s="1"/>
  <c r="F9" i="14"/>
  <c r="F19" i="14" s="1"/>
  <c r="E9" i="14"/>
  <c r="E19" i="14" s="1"/>
  <c r="C9" i="14"/>
  <c r="C19" i="14" s="1"/>
  <c r="B9" i="14"/>
  <c r="B19" i="14" s="1"/>
  <c r="L14" i="12"/>
  <c r="L30" i="12" s="1"/>
  <c r="K14" i="12"/>
  <c r="K30" i="12" s="1"/>
  <c r="I14" i="12"/>
  <c r="I30" i="12" s="1"/>
  <c r="H14" i="12"/>
  <c r="H30" i="12" s="1"/>
  <c r="F14" i="12"/>
  <c r="F30" i="12" s="1"/>
  <c r="E14" i="12"/>
  <c r="C14" i="12"/>
  <c r="C30" i="12" s="1"/>
  <c r="B14" i="12"/>
  <c r="B30" i="12" s="1"/>
  <c r="B9" i="10"/>
  <c r="N9" i="10" s="1"/>
  <c r="M7" i="9"/>
  <c r="M8" i="9"/>
  <c r="M9" i="9"/>
  <c r="M10" i="9"/>
  <c r="M13" i="9"/>
  <c r="J7" i="9"/>
  <c r="J8" i="9"/>
  <c r="G7" i="9"/>
  <c r="D7" i="9"/>
  <c r="D8" i="9"/>
  <c r="D9" i="9"/>
  <c r="D10" i="9"/>
  <c r="M6" i="9"/>
  <c r="J6" i="9"/>
  <c r="G6" i="9"/>
  <c r="D6" i="9"/>
  <c r="L14" i="8"/>
  <c r="K14" i="8"/>
  <c r="I14" i="8"/>
  <c r="H14" i="8"/>
  <c r="F14" i="8"/>
  <c r="E14" i="8"/>
  <c r="C14" i="8"/>
  <c r="B14" i="8"/>
  <c r="L13" i="7"/>
  <c r="K13" i="7"/>
  <c r="I13" i="7"/>
  <c r="H13" i="7"/>
  <c r="F13" i="7"/>
  <c r="E13" i="7"/>
  <c r="C13" i="7"/>
  <c r="B13" i="7"/>
  <c r="L9" i="4"/>
  <c r="K9" i="4"/>
  <c r="I9" i="4"/>
  <c r="H9" i="4"/>
  <c r="F9" i="4"/>
  <c r="E9" i="4"/>
  <c r="C9" i="4"/>
  <c r="B9" i="4"/>
  <c r="M7" i="4"/>
  <c r="M8" i="4"/>
  <c r="J7" i="4"/>
  <c r="J8" i="4"/>
  <c r="M6" i="4"/>
  <c r="J6" i="4"/>
  <c r="G6" i="4"/>
  <c r="D7" i="4"/>
  <c r="D8" i="4"/>
  <c r="D6" i="4"/>
  <c r="L9" i="1"/>
  <c r="K9" i="1"/>
  <c r="I9" i="1"/>
  <c r="H9" i="1"/>
  <c r="F9" i="1"/>
  <c r="E9" i="1"/>
  <c r="C9" i="1"/>
  <c r="B9" i="1"/>
  <c r="M7" i="1"/>
  <c r="M8" i="1"/>
  <c r="M6" i="1"/>
  <c r="J7" i="1"/>
  <c r="J8" i="1"/>
  <c r="J6" i="1"/>
  <c r="G8" i="1"/>
  <c r="G6" i="1"/>
  <c r="D7" i="1"/>
  <c r="D8" i="1"/>
  <c r="D6" i="1"/>
  <c r="J10" i="17" l="1"/>
  <c r="L10" i="17"/>
  <c r="E30" i="12"/>
  <c r="N14" i="12"/>
  <c r="N30" i="12" s="1"/>
  <c r="M9" i="1"/>
  <c r="L30" i="16"/>
  <c r="K30" i="16"/>
  <c r="N17" i="11"/>
  <c r="O17" i="11"/>
  <c r="B19" i="10"/>
  <c r="N19" i="10"/>
  <c r="O19" i="10"/>
  <c r="M14" i="8"/>
  <c r="O14" i="12"/>
  <c r="O30" i="12" s="1"/>
  <c r="G9" i="1"/>
  <c r="D9" i="1"/>
  <c r="M14" i="9"/>
  <c r="J9" i="1"/>
  <c r="J14" i="8"/>
  <c r="F13" i="15"/>
  <c r="D14" i="9"/>
  <c r="G14" i="8"/>
  <c r="D14" i="8"/>
  <c r="M13" i="7"/>
  <c r="J13" i="7"/>
  <c r="G13" i="7"/>
  <c r="D13" i="7"/>
  <c r="M9" i="4"/>
  <c r="J9" i="4"/>
  <c r="G9" i="4"/>
  <c r="D9" i="4"/>
</calcChain>
</file>

<file path=xl/sharedStrings.xml><?xml version="1.0" encoding="utf-8"?>
<sst xmlns="http://schemas.openxmlformats.org/spreadsheetml/2006/main" count="575" uniqueCount="245">
  <si>
    <t>SIGLAS e  ABREVIATURAS</t>
  </si>
  <si>
    <t>AcV</t>
  </si>
  <si>
    <t>Acidente com vítimas</t>
  </si>
  <si>
    <t>AcVM</t>
  </si>
  <si>
    <t>Acidente com vítimas mortais</t>
  </si>
  <si>
    <t>AcFG</t>
  </si>
  <si>
    <t>Acidente com feridos graves</t>
  </si>
  <si>
    <t>AcFL</t>
  </si>
  <si>
    <t>Acidente com feridos leves</t>
  </si>
  <si>
    <t>ANSR</t>
  </si>
  <si>
    <t>Autoridade Nacional de Segurança Rodoviária</t>
  </si>
  <si>
    <t>BEAV</t>
  </si>
  <si>
    <t>Boletim Estatístico de Acidente de Viação</t>
  </si>
  <si>
    <t>FG</t>
  </si>
  <si>
    <t>FL</t>
  </si>
  <si>
    <t>GNR</t>
  </si>
  <si>
    <t>Guarda Nacional Republicana</t>
  </si>
  <si>
    <t>IGR</t>
  </si>
  <si>
    <t>Índice de gravidade</t>
  </si>
  <si>
    <t>PML</t>
  </si>
  <si>
    <t>Polícia Municipal de Lisboa</t>
  </si>
  <si>
    <t>PSP</t>
  </si>
  <si>
    <t>Polícia de Segurança Pública</t>
  </si>
  <si>
    <t>SINCRO</t>
  </si>
  <si>
    <t>VM</t>
  </si>
  <si>
    <t>p.p.</t>
  </si>
  <si>
    <t>Pontos percentuais</t>
  </si>
  <si>
    <t>Continente</t>
  </si>
  <si>
    <t>Total</t>
  </si>
  <si>
    <t>RA Açores</t>
  </si>
  <si>
    <t>RA Madeira</t>
  </si>
  <si>
    <t>RA</t>
  </si>
  <si>
    <t>Região Autónoma</t>
  </si>
  <si>
    <t>AcVM+AcFG</t>
  </si>
  <si>
    <t>Vítimas totais</t>
  </si>
  <si>
    <t>2.ª feira</t>
  </si>
  <si>
    <t>3.ª feira</t>
  </si>
  <si>
    <t>4.ª feira</t>
  </si>
  <si>
    <t>5.ª feira</t>
  </si>
  <si>
    <t>6.ª feira</t>
  </si>
  <si>
    <t>Sábado</t>
  </si>
  <si>
    <t>Domingo</t>
  </si>
  <si>
    <t>Janeiro</t>
  </si>
  <si>
    <t>[00:00-03:00[</t>
  </si>
  <si>
    <t>[03:00-06:00[</t>
  </si>
  <si>
    <t>[06:00-09:00[</t>
  </si>
  <si>
    <t>[09:00-12:00[</t>
  </si>
  <si>
    <t>[12:00-15:00[</t>
  </si>
  <si>
    <t>[15:00-18:00[</t>
  </si>
  <si>
    <t>[18:00-21:00[</t>
  </si>
  <si>
    <t>Bom tempo</t>
  </si>
  <si>
    <t>Chuva</t>
  </si>
  <si>
    <t>Nevoeiro</t>
  </si>
  <si>
    <t>Vento</t>
  </si>
  <si>
    <t>Neve</t>
  </si>
  <si>
    <t>Granizo</t>
  </si>
  <si>
    <t>n.d.</t>
  </si>
  <si>
    <t>Atropelamento</t>
  </si>
  <si>
    <t>Colisão</t>
  </si>
  <si>
    <t>Despiste</t>
  </si>
  <si>
    <t>Dentro das localidades</t>
  </si>
  <si>
    <t>Fora das localidades</t>
  </si>
  <si>
    <t>Outras*</t>
  </si>
  <si>
    <t>AE</t>
  </si>
  <si>
    <t>Autoestrada</t>
  </si>
  <si>
    <t>EM</t>
  </si>
  <si>
    <t>EN</t>
  </si>
  <si>
    <t>Estrada nacional</t>
  </si>
  <si>
    <t>ER</t>
  </si>
  <si>
    <t>Estrada regional</t>
  </si>
  <si>
    <t>Estrada municipal</t>
  </si>
  <si>
    <t>IC</t>
  </si>
  <si>
    <t>IP</t>
  </si>
  <si>
    <t>Itinerário principal</t>
  </si>
  <si>
    <t>Aveiro</t>
  </si>
  <si>
    <t>Beja</t>
  </si>
  <si>
    <t>Braga</t>
  </si>
  <si>
    <t>Bragança</t>
  </si>
  <si>
    <t>C. Branco</t>
  </si>
  <si>
    <t>Coimbra</t>
  </si>
  <si>
    <t>Évora</t>
  </si>
  <si>
    <t>Faro</t>
  </si>
  <si>
    <t>Guarda</t>
  </si>
  <si>
    <t>Leiria</t>
  </si>
  <si>
    <t>Lisboa</t>
  </si>
  <si>
    <t>Portalegre</t>
  </si>
  <si>
    <t>Porto</t>
  </si>
  <si>
    <t>Santarém</t>
  </si>
  <si>
    <t>Setúbal</t>
  </si>
  <si>
    <t>V. Castelo</t>
  </si>
  <si>
    <t>Vila Real</t>
  </si>
  <si>
    <t>Viseu</t>
  </si>
  <si>
    <t>Condutores</t>
  </si>
  <si>
    <t>Passageiros</t>
  </si>
  <si>
    <t>Peões</t>
  </si>
  <si>
    <t>Velocípedes</t>
  </si>
  <si>
    <t>Veículos agrícolas</t>
  </si>
  <si>
    <t>N.º Condutores / Veículos fiscalizados presencialmente</t>
  </si>
  <si>
    <t>N.º Veículos fiscalizados por radar</t>
  </si>
  <si>
    <t>Total de infrações</t>
  </si>
  <si>
    <t>Taxa de infração</t>
  </si>
  <si>
    <t>Infrações</t>
  </si>
  <si>
    <t>Tipo de infração</t>
  </si>
  <si>
    <t>Velocidade</t>
  </si>
  <si>
    <t>Álcool</t>
  </si>
  <si>
    <t>Seguro</t>
  </si>
  <si>
    <t>Inspeção periódica obrigatória</t>
  </si>
  <si>
    <t>Telemóvel</t>
  </si>
  <si>
    <t>Sistemas de retenção para crianças</t>
  </si>
  <si>
    <t>Outras</t>
  </si>
  <si>
    <t>N.º de veículos fiscalizados por radar</t>
  </si>
  <si>
    <t>Influência de álcool</t>
  </si>
  <si>
    <t>Testes efetuados</t>
  </si>
  <si>
    <t>Falta de habilitação legal para condução</t>
  </si>
  <si>
    <t>Detenções</t>
  </si>
  <si>
    <t>Nº de pontos disponíveis</t>
  </si>
  <si>
    <t>Nº de condutores</t>
  </si>
  <si>
    <t>Ano</t>
  </si>
  <si>
    <t>Nº de cartas cassadas</t>
  </si>
  <si>
    <t>Sistema Nacional de Controlo de Velocidade</t>
  </si>
  <si>
    <t>Motociclos</t>
  </si>
  <si>
    <t>Ciclomotores</t>
  </si>
  <si>
    <t>Veículos Intervenientes</t>
  </si>
  <si>
    <t>-</t>
  </si>
  <si>
    <t>N.º Condutores / Veículos fiscalizados</t>
  </si>
  <si>
    <t>Veículos ligeiros</t>
  </si>
  <si>
    <t>Veículos pesados</t>
  </si>
  <si>
    <t>Março</t>
  </si>
  <si>
    <t>[21:00-00:00[</t>
  </si>
  <si>
    <t>Entidade fiscalizadora</t>
  </si>
  <si>
    <t>Total de vítimas</t>
  </si>
  <si>
    <t>Fevereiro</t>
  </si>
  <si>
    <t>Arruamento</t>
  </si>
  <si>
    <t xml:space="preserve">                        QUADROS DE RESULTADOS</t>
  </si>
  <si>
    <t xml:space="preserve">∆ (%) </t>
  </si>
  <si>
    <t>N.º infrações
Tx. Infração</t>
  </si>
  <si>
    <t>N.º infrações</t>
  </si>
  <si>
    <t>Tx. Infração</t>
  </si>
  <si>
    <t>Vítima mortal (a 24h neste relatório)</t>
  </si>
  <si>
    <t>Cintos de segurança</t>
  </si>
  <si>
    <t xml:space="preserve"> </t>
  </si>
  <si>
    <t>Brisa</t>
  </si>
  <si>
    <t>Ascendi</t>
  </si>
  <si>
    <t>TOTAL</t>
  </si>
  <si>
    <t>total</t>
  </si>
  <si>
    <t>Tipo de Gestão</t>
  </si>
  <si>
    <t>Entidade Gestora</t>
  </si>
  <si>
    <t>Concessionária
da Rede Rodoviária Nacional</t>
  </si>
  <si>
    <t xml:space="preserve"> Concessionárias 
do Estado</t>
  </si>
  <si>
    <t>Gestão Municipal</t>
  </si>
  <si>
    <t>N.º VM / EGV</t>
  </si>
  <si>
    <r>
      <t xml:space="preserve">PML </t>
    </r>
    <r>
      <rPr>
        <vertAlign val="superscript"/>
        <sz val="9"/>
        <rFont val="Avenir Next LT Pro"/>
        <family val="2"/>
      </rPr>
      <t>(1)</t>
    </r>
  </si>
  <si>
    <r>
      <t xml:space="preserve">Total </t>
    </r>
    <r>
      <rPr>
        <b/>
        <vertAlign val="superscript"/>
        <sz val="9"/>
        <rFont val="Avenir Next LT Pro"/>
        <family val="2"/>
      </rPr>
      <t>(2)</t>
    </r>
  </si>
  <si>
    <r>
      <t>PML</t>
    </r>
    <r>
      <rPr>
        <vertAlign val="superscript"/>
        <sz val="9"/>
        <rFont val="Avenir Next LT Pro"/>
        <family val="2"/>
      </rPr>
      <t>(1)</t>
    </r>
  </si>
  <si>
    <t>Outros*</t>
  </si>
  <si>
    <t>Concessão Oeste</t>
  </si>
  <si>
    <t>Concessão Algarve</t>
  </si>
  <si>
    <t>Concessão Norte Litoral</t>
  </si>
  <si>
    <t xml:space="preserve"> * Inclui máquinas industriais, triciclos, quadriciclos, veículos de tração animal veículos sobre carris, desconhecidos e não definidos</t>
  </si>
  <si>
    <t>* Inclui acessos, estradas florestais, pontes, variantes e não definidas</t>
  </si>
  <si>
    <t>Abril</t>
  </si>
  <si>
    <t>Condução sob influência de álcool</t>
  </si>
  <si>
    <t>Maio</t>
  </si>
  <si>
    <t>Total de Condutores / Veículos fiscalizados</t>
  </si>
  <si>
    <t>Junho</t>
  </si>
  <si>
    <t>Julho</t>
  </si>
  <si>
    <t>Fumo</t>
  </si>
  <si>
    <t>Agosto</t>
  </si>
  <si>
    <t>Setembro</t>
  </si>
  <si>
    <t>Concessão Litoral Centro</t>
  </si>
  <si>
    <t>Globalvia (Beira Interior)</t>
  </si>
  <si>
    <t>Concessão Douro Litoral</t>
  </si>
  <si>
    <t>Lusoponte</t>
  </si>
  <si>
    <t>Outra</t>
  </si>
  <si>
    <t>Total 
VM 2019</t>
  </si>
  <si>
    <r>
      <t xml:space="preserve">(1) </t>
    </r>
    <r>
      <rPr>
        <sz val="8"/>
        <color theme="1"/>
        <rFont val="Avenir Next LT Pro"/>
        <family val="2"/>
      </rPr>
      <t>Na PML, os veículos fiscalizados por radar fixo correspondem ao número de infrações</t>
    </r>
  </si>
  <si>
    <t>(1) Na PML, os veículos fiscalizados por radar fixo correspondem ao número de infrações, pelo que a taxa de infração apenas inclui radares móveis</t>
  </si>
  <si>
    <t>(2) Taxa de infração global: sem radares fixos PML (fiscalização e infrações)</t>
  </si>
  <si>
    <t>(2) Taxa de infração global: sem radares fixos PML</t>
  </si>
  <si>
    <t>Ferido grave (a 24h neste relatório)</t>
  </si>
  <si>
    <t>Ferido leve (a 24h neste relatório)</t>
  </si>
  <si>
    <t>Outubro</t>
  </si>
  <si>
    <t>Novembro</t>
  </si>
  <si>
    <t>Dezembro</t>
  </si>
  <si>
    <t>Interior Norte (NorScut)</t>
  </si>
  <si>
    <t>∆(%) 25/19</t>
  </si>
  <si>
    <t>Quadro 1. Sinistralidade em Portugal, 2025 vs 2019</t>
  </si>
  <si>
    <t>Quadro 2. Sinistralidade em Portugal, 2025 vs 2024</t>
  </si>
  <si>
    <t>∆(%) 25/24</t>
  </si>
  <si>
    <t>∆(%) 25/16</t>
  </si>
  <si>
    <t>25/19</t>
  </si>
  <si>
    <t>25/24</t>
  </si>
  <si>
    <t>Itinerário complementar</t>
  </si>
  <si>
    <t>%
VM jan a dez 2025</t>
  </si>
  <si>
    <t>Total 
VM jan a dez 2025</t>
  </si>
  <si>
    <t>Variação 2025 - 2019</t>
  </si>
  <si>
    <t>Gestão Regiões Autónomas</t>
  </si>
  <si>
    <t xml:space="preserve"> - </t>
  </si>
  <si>
    <t>Palmela</t>
  </si>
  <si>
    <t>Miranda do Corvo, Setúbal, Sintra, Tavira</t>
  </si>
  <si>
    <t>Albufeira, Alcobaça, Barcelos, Celorico de Basto, Faro, Guimarães, Leiria, Mogadouro, Montemor-o-Velho, Silves, Torres Vedras, Vila Nova de Famalicão</t>
  </si>
  <si>
    <t>Abrantes, Almada, Amarante, Aveiro, Benavente, Caminha, Cantanhede, Coimbra, Covilhã, Fafe, Ferreira do Alentejo, Gondomar, Guarda, Ílhavo, Loulé, Macedo de Cavaleiros, Mafra, Maia, Oliveira de Azeméis, Paços de Ferreira, Ponte de Lima, Porto, Porto de Mós, Rio Maior, Santa Marta de Penaguião, Sátão, Seixal, Tomar, Torre de Moncorvo, Vagos, Viana do Castelo, Vila Franca de Xira</t>
  </si>
  <si>
    <t>Águeda, Almeirim, Amadora, Ansião, Arouca, Baião, Batalha, Bragança, Cadaval, Campo Maior, Castanheira de Pêra, Castelo Branco, Castelo de Paiva, Castro Daire, Castro Marim, Coruche, Estarreja, Figueira da Foz, Figueira de Castelo Rodrigo, Grândola, Lagoa, Lousada, Mangualde, Marco de Canaveses, Marinha Grande, Matosinhos, Moita, Monchique, Mondim de Basto, Monforte, Montalegre, Montemor-o-Novo, Nisa, Odemira, Odivelas, Oliveira do Bairro, Oliveira do Hospital, Ourém, Paredes, Pedrógão Grande, Portalegre, Redondo, Resende, Santarém, Seia, Sertã, Sever do Vouga, Sines, Sousel, Trofa, Valongo, Valpaços, Vieira do Minho, Vila Nova de Cerveira, Vila Pouca de Aguiar, Viseu</t>
  </si>
  <si>
    <t>CAPÍTULO 2.1- Fiscalização ANSR, GNR, PSP e PML</t>
  </si>
  <si>
    <t>CAPÍTULO 2 - Fiscalização</t>
  </si>
  <si>
    <t>CAPÍTULO 3 - Processo Contraordenacional</t>
  </si>
  <si>
    <t>CAPÍTULO 3.1 - Evolução da carta por pontos</t>
  </si>
  <si>
    <t>CAPÍTULO 1 - Sinistralidade a 24h</t>
  </si>
  <si>
    <t>CAPÍTULO 1.1 - Sinistralidade em Portugal</t>
  </si>
  <si>
    <t>Quadro 3. Evolução da Sinistralidade em Portugal</t>
  </si>
  <si>
    <t>Quadro 4. Evolução da Sinistralidade no Continente</t>
  </si>
  <si>
    <t>Quadro 30. Número de cartas cassadas, 2016 – dezembro de 2025</t>
  </si>
  <si>
    <t>Quadro 29. Número de pontos disponíveis dos condutores que se encontravam sancionados com subtração de pontos em dezembro de 2025</t>
  </si>
  <si>
    <t>Quadro 28. Detenções</t>
  </si>
  <si>
    <t>Quadro 27. Infrações por influência de álcool</t>
  </si>
  <si>
    <t>Quadro 26. Infrações por excesso de velocidade</t>
  </si>
  <si>
    <t>Quadro 25. Tipologia de infrações</t>
  </si>
  <si>
    <t>Quadro 24. Infrações</t>
  </si>
  <si>
    <t>Quadro 23. Condutores e veículos fiscalizados</t>
  </si>
  <si>
    <t>Quadro 22. Vítimas mortais por entidade gestora de via (EGV), resumo janeiro a dezembro de 2019 e de 2025</t>
  </si>
  <si>
    <t>Quadro 20. Sinistralidade em Portugal por categoria de veículo e peões</t>
  </si>
  <si>
    <t>Quadro 21. Sinistralidade em Portugal por categoria de veículo e peões, taxas de variação</t>
  </si>
  <si>
    <t>Quadro 19. Veículos intervenientes em acidentes com vítimas em Portugal</t>
  </si>
  <si>
    <t>Quadro 17. Sinistralidade em Portugal por categoria de utente</t>
  </si>
  <si>
    <t>Quadro 18. Sinistralidade em Portugal por categoria de utente, taxas de variação</t>
  </si>
  <si>
    <t>Quadro 16. Sinistralidade em Portugal por distrito e R.A.</t>
  </si>
  <si>
    <t>Quadro 14. Sinistralidade em Portugal por tipo de via</t>
  </si>
  <si>
    <t>Quadro 15. Sinistralidade em Portugal por tipo de via, taxas de variação</t>
  </si>
  <si>
    <t>Quadro 12. Sinistralidade em Portugal por localização</t>
  </si>
  <si>
    <t>Quadro 13. Sinistralidade em Portugal por localização, taxas de variação</t>
  </si>
  <si>
    <t>Quadro 10. Sinistralidade em Portugal por natureza</t>
  </si>
  <si>
    <t>Quadro 11. Sinistralidade em Portugal por natureza, taxas de variação</t>
  </si>
  <si>
    <t>Quadro 9. Sinistralidade em Portugal por fatores atmosféricos</t>
  </si>
  <si>
    <t>Quadro 8. Sinistralidade em Portugal por período horário</t>
  </si>
  <si>
    <t>Quadro 7. Sinistralidade em Portugal por dia da semana</t>
  </si>
  <si>
    <t>Quadro 5. Sinistralidade em Portugal por mês</t>
  </si>
  <si>
    <t>Quadro 6. Sinistralidade em Portugal por mês, taxas de variação</t>
  </si>
  <si>
    <t>∆(%) 25/18</t>
  </si>
  <si>
    <t xml:space="preserve">                                                      Relatório Anual de Sinistralidade (24h) e Fiscalização Rodoviária</t>
  </si>
  <si>
    <t xml:space="preserve">                       2025</t>
  </si>
  <si>
    <t>Loures, Ovar, Santa Maria da Feira, Vila Nova de Gaia</t>
  </si>
  <si>
    <t>Infraestruturas de Portugal</t>
  </si>
  <si>
    <t>%</t>
  </si>
  <si>
    <t>N.º</t>
  </si>
  <si>
    <t>∆(pp) 25-24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</si>
</sst>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43" formatCode="_-* #,##0.00_-;\-* #,##0.00_-;_-* &quot;-&quot;??_-;_-@_-"/>
    <numFmt numFmtId="164" formatCode="0.0%"/>
  </numFmts>
  <fonts count="27" x14ac:knownFonts="1">
    <font>
      <sz val="11"/>
      <color theme="1"/>
      <name val="Calibri"/>
      <family val="2"/>
      <scheme val="minor"/>
    </font>
    <font>
      <sz val="11"/>
      <color theme="1"/>
      <name val="Calibri"/>
      <family val="2"/>
      <scheme val="minor"/>
    </font>
    <font>
      <sz val="10"/>
      <name val="Arial"/>
      <family val="2"/>
    </font>
    <font>
      <u/>
      <sz val="11"/>
      <color theme="10"/>
      <name val="Calibri"/>
      <family val="2"/>
    </font>
    <font>
      <u/>
      <sz val="10"/>
      <color theme="10"/>
      <name val="Arial"/>
      <family val="2"/>
    </font>
    <font>
      <u/>
      <sz val="11"/>
      <color theme="10"/>
      <name val="Calibri"/>
      <family val="2"/>
      <scheme val="minor"/>
    </font>
    <font>
      <sz val="8"/>
      <name val="Calibri"/>
      <family val="2"/>
      <scheme val="minor"/>
    </font>
    <font>
      <sz val="9"/>
      <name val="Avenir Next LT Pro"/>
      <family val="2"/>
    </font>
    <font>
      <b/>
      <sz val="9"/>
      <color theme="0"/>
      <name val="Avenir Next LT Pro"/>
      <family val="2"/>
    </font>
    <font>
      <b/>
      <sz val="9"/>
      <name val="Avenir Next LT Pro"/>
      <family val="2"/>
    </font>
    <font>
      <sz val="9"/>
      <color theme="1"/>
      <name val="Avenir Next LT Pro"/>
      <family val="2"/>
    </font>
    <font>
      <b/>
      <sz val="11"/>
      <name val="Avenir Next LT Pro"/>
      <family val="2"/>
    </font>
    <font>
      <b/>
      <sz val="11"/>
      <color theme="0"/>
      <name val="Avenir Next LT Pro"/>
      <family val="2"/>
    </font>
    <font>
      <b/>
      <i/>
      <sz val="9"/>
      <name val="Avenir Next LT Pro"/>
      <family val="2"/>
    </font>
    <font>
      <i/>
      <sz val="9"/>
      <name val="Avenir Next LT Pro"/>
      <family val="2"/>
    </font>
    <font>
      <vertAlign val="superscript"/>
      <sz val="9"/>
      <name val="Avenir Next LT Pro"/>
      <family val="2"/>
    </font>
    <font>
      <b/>
      <vertAlign val="superscript"/>
      <sz val="9"/>
      <name val="Avenir Next LT Pro"/>
      <family val="2"/>
    </font>
    <font>
      <b/>
      <sz val="9"/>
      <color theme="1"/>
      <name val="Avenir Next LT Pro"/>
      <family val="2"/>
    </font>
    <font>
      <b/>
      <i/>
      <sz val="9"/>
      <color theme="1"/>
      <name val="Avenir Next LT Pro"/>
      <family val="2"/>
    </font>
    <font>
      <sz val="9"/>
      <color rgb="FF000000"/>
      <name val="Avenir Next LT Pro"/>
      <family val="2"/>
    </font>
    <font>
      <sz val="11"/>
      <name val="Avenir Next LT Pro"/>
      <family val="2"/>
    </font>
    <font>
      <b/>
      <sz val="11"/>
      <color rgb="FF002060"/>
      <name val="Avenir Next LT Pro"/>
      <family val="2"/>
    </font>
    <font>
      <sz val="11"/>
      <color theme="1"/>
      <name val="Avenir Next LT Pro"/>
      <family val="2"/>
    </font>
    <font>
      <b/>
      <sz val="12"/>
      <color theme="0"/>
      <name val="Avenir Next LT Pro"/>
      <family val="2"/>
    </font>
    <font>
      <sz val="8"/>
      <color theme="1"/>
      <name val="Avenir Next LT Pro"/>
      <family val="2"/>
    </font>
    <font>
      <sz val="7"/>
      <color theme="1"/>
      <name val="Avenir Next LT Pro"/>
      <family val="2"/>
    </font>
    <font>
      <sz val="7"/>
      <name val="Avenir Next LT Pro"/>
      <family val="2"/>
    </font>
  </fonts>
  <fills count="7">
    <fill>
      <patternFill patternType="none"/>
    </fill>
    <fill>
      <patternFill patternType="gray125"/>
    </fill>
    <fill>
      <patternFill patternType="solid">
        <fgColor theme="8" tint="-0.249977111117893"/>
        <bgColor indexed="64"/>
      </patternFill>
    </fill>
    <fill>
      <patternFill patternType="solid">
        <fgColor theme="0"/>
        <bgColor indexed="64"/>
      </patternFill>
    </fill>
    <fill>
      <patternFill patternType="solid">
        <fgColor indexed="65"/>
        <bgColor indexed="64"/>
      </patternFill>
    </fill>
    <fill>
      <patternFill patternType="solid">
        <fgColor theme="8"/>
        <bgColor indexed="64"/>
      </patternFill>
    </fill>
    <fill>
      <patternFill patternType="solid">
        <fgColor rgb="FF0070C0"/>
        <bgColor indexed="64"/>
      </patternFill>
    </fill>
  </fills>
  <borders count="65">
    <border>
      <left/>
      <right/>
      <top/>
      <bottom/>
      <diagonal/>
    </border>
    <border>
      <left/>
      <right/>
      <top/>
      <bottom style="medium">
        <color theme="4"/>
      </bottom>
      <diagonal/>
    </border>
    <border>
      <left/>
      <right/>
      <top/>
      <bottom style="medium">
        <color rgb="FF4F81BD"/>
      </bottom>
      <diagonal/>
    </border>
    <border>
      <left/>
      <right/>
      <top style="medium">
        <color theme="4"/>
      </top>
      <bottom/>
      <diagonal/>
    </border>
    <border>
      <left/>
      <right/>
      <top style="medium">
        <color rgb="FF4F81BD"/>
      </top>
      <bottom style="thin">
        <color rgb="FF4F81BD"/>
      </bottom>
      <diagonal/>
    </border>
    <border>
      <left/>
      <right/>
      <top style="thin">
        <color rgb="FF4F81BD"/>
      </top>
      <bottom style="thin">
        <color rgb="FF4F81BD"/>
      </bottom>
      <diagonal/>
    </border>
    <border>
      <left/>
      <right/>
      <top/>
      <bottom style="thin">
        <color rgb="FF4F81BD"/>
      </bottom>
      <diagonal/>
    </border>
    <border>
      <left/>
      <right/>
      <top style="thin">
        <color theme="4"/>
      </top>
      <bottom style="thin">
        <color rgb="FF4F81BD"/>
      </bottom>
      <diagonal/>
    </border>
    <border>
      <left/>
      <right/>
      <top style="thin">
        <color theme="4"/>
      </top>
      <bottom style="thin">
        <color theme="4"/>
      </bottom>
      <diagonal/>
    </border>
    <border>
      <left/>
      <right/>
      <top style="thin">
        <color rgb="FF4F81BD"/>
      </top>
      <bottom/>
      <diagonal/>
    </border>
    <border>
      <left style="thick">
        <color theme="0"/>
      </left>
      <right/>
      <top style="medium">
        <color rgb="FF4F81BD"/>
      </top>
      <bottom style="thin">
        <color rgb="FF4F81BD"/>
      </bottom>
      <diagonal/>
    </border>
    <border>
      <left/>
      <right style="thick">
        <color theme="0"/>
      </right>
      <top style="medium">
        <color rgb="FF4F81BD"/>
      </top>
      <bottom style="thin">
        <color rgb="FF4F81BD"/>
      </bottom>
      <diagonal/>
    </border>
    <border>
      <left style="thick">
        <color theme="0"/>
      </left>
      <right/>
      <top style="thin">
        <color rgb="FF4F81BD"/>
      </top>
      <bottom style="thin">
        <color rgb="FF4F81BD"/>
      </bottom>
      <diagonal/>
    </border>
    <border>
      <left/>
      <right style="thick">
        <color theme="0"/>
      </right>
      <top style="thin">
        <color rgb="FF4F81BD"/>
      </top>
      <bottom style="thin">
        <color rgb="FF4F81BD"/>
      </bottom>
      <diagonal/>
    </border>
    <border>
      <left style="thick">
        <color theme="0"/>
      </left>
      <right/>
      <top/>
      <bottom/>
      <diagonal/>
    </border>
    <border>
      <left/>
      <right style="thick">
        <color theme="0"/>
      </right>
      <top/>
      <bottom/>
      <diagonal/>
    </border>
    <border>
      <left style="thick">
        <color theme="0"/>
      </left>
      <right/>
      <top/>
      <bottom style="medium">
        <color rgb="FF4F81BD"/>
      </bottom>
      <diagonal/>
    </border>
    <border>
      <left/>
      <right style="thick">
        <color theme="0"/>
      </right>
      <top/>
      <bottom style="medium">
        <color rgb="FF4F81BD"/>
      </bottom>
      <diagonal/>
    </border>
    <border>
      <left style="medium">
        <color theme="0"/>
      </left>
      <right/>
      <top style="medium">
        <color rgb="FF4F81BD"/>
      </top>
      <bottom style="thin">
        <color rgb="FF4F81BD"/>
      </bottom>
      <diagonal/>
    </border>
    <border>
      <left/>
      <right style="medium">
        <color theme="0"/>
      </right>
      <top style="medium">
        <color rgb="FF4F81BD"/>
      </top>
      <bottom style="thin">
        <color rgb="FF4F81BD"/>
      </bottom>
      <diagonal/>
    </border>
    <border>
      <left style="medium">
        <color theme="0"/>
      </left>
      <right/>
      <top/>
      <bottom/>
      <diagonal/>
    </border>
    <border>
      <left/>
      <right style="medium">
        <color theme="0"/>
      </right>
      <top/>
      <bottom/>
      <diagonal/>
    </border>
    <border>
      <left style="thick">
        <color theme="0"/>
      </left>
      <right/>
      <top/>
      <bottom style="thin">
        <color rgb="FF4F81BD"/>
      </bottom>
      <diagonal/>
    </border>
    <border>
      <left/>
      <right style="thick">
        <color theme="0"/>
      </right>
      <top/>
      <bottom style="thin">
        <color rgb="FF4F81BD"/>
      </bottom>
      <diagonal/>
    </border>
    <border>
      <left style="thick">
        <color theme="0"/>
      </left>
      <right/>
      <top style="thin">
        <color theme="4"/>
      </top>
      <bottom style="thin">
        <color theme="4"/>
      </bottom>
      <diagonal/>
    </border>
    <border>
      <left style="thick">
        <color theme="0"/>
      </left>
      <right/>
      <top/>
      <bottom style="medium">
        <color theme="4"/>
      </bottom>
      <diagonal/>
    </border>
    <border>
      <left/>
      <right style="thick">
        <color theme="0"/>
      </right>
      <top/>
      <bottom style="medium">
        <color theme="4"/>
      </bottom>
      <diagonal/>
    </border>
    <border>
      <left style="thick">
        <color theme="0"/>
      </left>
      <right/>
      <top style="thin">
        <color rgb="FF4F81BD"/>
      </top>
      <bottom/>
      <diagonal/>
    </border>
    <border>
      <left/>
      <right style="thick">
        <color theme="0"/>
      </right>
      <top style="thin">
        <color rgb="FF4F81BD"/>
      </top>
      <bottom/>
      <diagonal/>
    </border>
    <border>
      <left/>
      <right/>
      <top style="medium">
        <color rgb="FF4F81BD"/>
      </top>
      <bottom style="thin">
        <color theme="4"/>
      </bottom>
      <diagonal/>
    </border>
    <border>
      <left/>
      <right style="thick">
        <color theme="0"/>
      </right>
      <top style="thin">
        <color theme="4"/>
      </top>
      <bottom style="thin">
        <color rgb="FF4F81BD"/>
      </bottom>
      <diagonal/>
    </border>
    <border>
      <left style="thick">
        <color theme="0"/>
      </left>
      <right style="thick">
        <color theme="0"/>
      </right>
      <top/>
      <bottom/>
      <diagonal/>
    </border>
    <border>
      <left style="thick">
        <color theme="0"/>
      </left>
      <right/>
      <top style="medium">
        <color rgb="FF4F81BD"/>
      </top>
      <bottom style="thin">
        <color theme="4"/>
      </bottom>
      <diagonal/>
    </border>
    <border>
      <left style="thick">
        <color theme="0"/>
      </left>
      <right/>
      <top style="thin">
        <color theme="4"/>
      </top>
      <bottom style="thin">
        <color rgb="FF4F81BD"/>
      </bottom>
      <diagonal/>
    </border>
    <border>
      <left style="thick">
        <color theme="0"/>
      </left>
      <right/>
      <top style="thick">
        <color theme="0"/>
      </top>
      <bottom style="thick">
        <color theme="0"/>
      </bottom>
      <diagonal/>
    </border>
    <border>
      <left style="thick">
        <color theme="0"/>
      </left>
      <right/>
      <top/>
      <bottom style="medium">
        <color rgb="FF0070C0"/>
      </bottom>
      <diagonal/>
    </border>
    <border>
      <left style="medium">
        <color theme="0"/>
      </left>
      <right/>
      <top style="medium">
        <color theme="0"/>
      </top>
      <bottom/>
      <diagonal/>
    </border>
    <border>
      <left style="thick">
        <color theme="0"/>
      </left>
      <right/>
      <top style="medium">
        <color theme="0"/>
      </top>
      <bottom style="thin">
        <color rgb="FF4F81BD"/>
      </bottom>
      <diagonal/>
    </border>
    <border>
      <left/>
      <right/>
      <top style="medium">
        <color theme="0"/>
      </top>
      <bottom style="thin">
        <color rgb="FF4F81BD"/>
      </bottom>
      <diagonal/>
    </border>
    <border>
      <left/>
      <right style="thick">
        <color theme="0"/>
      </right>
      <top style="medium">
        <color theme="0"/>
      </top>
      <bottom style="thin">
        <color rgb="FF4F81BD"/>
      </bottom>
      <diagonal/>
    </border>
    <border>
      <left style="medium">
        <color theme="0"/>
      </left>
      <right/>
      <top style="medium">
        <color theme="0"/>
      </top>
      <bottom style="thin">
        <color rgb="FF4F81BD"/>
      </bottom>
      <diagonal/>
    </border>
    <border>
      <left/>
      <right style="medium">
        <color theme="0"/>
      </right>
      <top style="medium">
        <color theme="0"/>
      </top>
      <bottom style="thin">
        <color rgb="FF4F81BD"/>
      </bottom>
      <diagonal/>
    </border>
    <border>
      <left style="medium">
        <color theme="0"/>
      </left>
      <right/>
      <top/>
      <bottom style="medium">
        <color rgb="FF0070C0"/>
      </bottom>
      <diagonal/>
    </border>
    <border>
      <left style="thick">
        <color theme="0"/>
      </left>
      <right/>
      <top style="thick">
        <color theme="0"/>
      </top>
      <bottom style="thin">
        <color rgb="FF4F81BD"/>
      </bottom>
      <diagonal/>
    </border>
    <border>
      <left/>
      <right/>
      <top style="medium">
        <color rgb="FF4F81BD"/>
      </top>
      <bottom/>
      <diagonal/>
    </border>
    <border>
      <left style="thick">
        <color theme="0"/>
      </left>
      <right style="thick">
        <color theme="0"/>
      </right>
      <top/>
      <bottom style="thin">
        <color rgb="FF4F81BD"/>
      </bottom>
      <diagonal/>
    </border>
    <border>
      <left style="thick">
        <color theme="0"/>
      </left>
      <right style="thick">
        <color theme="0"/>
      </right>
      <top style="thin">
        <color rgb="FF4F81BD"/>
      </top>
      <bottom style="thin">
        <color rgb="FF366092"/>
      </bottom>
      <diagonal/>
    </border>
    <border>
      <left style="thick">
        <color theme="0"/>
      </left>
      <right/>
      <top style="thick">
        <color theme="0"/>
      </top>
      <bottom style="medium">
        <color theme="4"/>
      </bottom>
      <diagonal/>
    </border>
    <border>
      <left/>
      <right/>
      <top style="thin">
        <color theme="4" tint="-0.24994659260841701"/>
      </top>
      <bottom style="medium">
        <color rgb="FF0070C0"/>
      </bottom>
      <diagonal/>
    </border>
    <border>
      <left style="thick">
        <color theme="0"/>
      </left>
      <right style="thick">
        <color theme="0"/>
      </right>
      <top/>
      <bottom style="medium">
        <color rgb="FF0070C0"/>
      </bottom>
      <diagonal/>
    </border>
    <border>
      <left style="thick">
        <color theme="0"/>
      </left>
      <right/>
      <top style="thin">
        <color rgb="FF366092"/>
      </top>
      <bottom style="medium">
        <color rgb="FF0070C0"/>
      </bottom>
      <diagonal/>
    </border>
    <border>
      <left/>
      <right style="thick">
        <color theme="0"/>
      </right>
      <top style="medium">
        <color rgb="FF0070C0"/>
      </top>
      <bottom/>
      <diagonal/>
    </border>
    <border>
      <left style="thick">
        <color theme="0"/>
      </left>
      <right style="thick">
        <color theme="0"/>
      </right>
      <top style="medium">
        <color rgb="FF0070C0"/>
      </top>
      <bottom style="thin">
        <color rgb="FF4F81BD"/>
      </bottom>
      <diagonal/>
    </border>
    <border>
      <left style="thick">
        <color theme="0"/>
      </left>
      <right/>
      <top style="medium">
        <color rgb="FF0070C0"/>
      </top>
      <bottom style="thin">
        <color rgb="FF4F81BD"/>
      </bottom>
      <diagonal/>
    </border>
    <border>
      <left/>
      <right style="thick">
        <color theme="0"/>
      </right>
      <top/>
      <bottom style="medium">
        <color rgb="FF0070C0"/>
      </bottom>
      <diagonal/>
    </border>
    <border>
      <left style="thick">
        <color theme="0"/>
      </left>
      <right style="thick">
        <color theme="0"/>
      </right>
      <top style="medium">
        <color rgb="FF0070C0"/>
      </top>
      <bottom style="medium">
        <color rgb="FF0070C0"/>
      </bottom>
      <diagonal/>
    </border>
    <border>
      <left style="thick">
        <color theme="0"/>
      </left>
      <right/>
      <top style="medium">
        <color rgb="FF0070C0"/>
      </top>
      <bottom style="medium">
        <color rgb="FF0070C0"/>
      </bottom>
      <diagonal/>
    </border>
    <border>
      <left/>
      <right/>
      <top/>
      <bottom style="medium">
        <color rgb="FF0070C0"/>
      </bottom>
      <diagonal/>
    </border>
    <border>
      <left style="thick">
        <color theme="0"/>
      </left>
      <right/>
      <top style="thin">
        <color theme="4"/>
      </top>
      <bottom style="medium">
        <color theme="4"/>
      </bottom>
      <diagonal/>
    </border>
    <border>
      <left/>
      <right/>
      <top style="thin">
        <color theme="4"/>
      </top>
      <bottom style="medium">
        <color theme="4"/>
      </bottom>
      <diagonal/>
    </border>
    <border>
      <left/>
      <right style="thick">
        <color theme="0"/>
      </right>
      <top style="thin">
        <color theme="4"/>
      </top>
      <bottom style="medium">
        <color theme="4"/>
      </bottom>
      <diagonal/>
    </border>
    <border>
      <left/>
      <right/>
      <top style="thick">
        <color theme="0"/>
      </top>
      <bottom style="thick">
        <color theme="0"/>
      </bottom>
      <diagonal/>
    </border>
    <border>
      <left/>
      <right/>
      <top style="thick">
        <color theme="0"/>
      </top>
      <bottom style="thin">
        <color rgb="FF4F81BD"/>
      </bottom>
      <diagonal/>
    </border>
    <border>
      <left style="thick">
        <color theme="0"/>
      </left>
      <right/>
      <top style="thin">
        <color rgb="FF4F81BD"/>
      </top>
      <bottom style="thick">
        <color theme="0"/>
      </bottom>
      <diagonal/>
    </border>
    <border>
      <left/>
      <right/>
      <top style="thin">
        <color rgb="FF4F81BD"/>
      </top>
      <bottom style="thick">
        <color theme="0"/>
      </bottom>
      <diagonal/>
    </border>
  </borders>
  <cellStyleXfs count="11">
    <xf numFmtId="0" fontId="0" fillId="0" borderId="0"/>
    <xf numFmtId="0" fontId="2" fillId="0" borderId="0"/>
    <xf numFmtId="0" fontId="2" fillId="0" borderId="0"/>
    <xf numFmtId="0" fontId="3" fillId="0" borderId="0" applyNumberFormat="0" applyFill="0" applyBorder="0" applyAlignment="0" applyProtection="0">
      <alignment vertical="top"/>
      <protection locked="0"/>
    </xf>
    <xf numFmtId="0" fontId="4" fillId="0" borderId="0" applyNumberFormat="0" applyFill="0" applyBorder="0" applyAlignment="0" applyProtection="0">
      <alignment vertical="top"/>
      <protection locked="0"/>
    </xf>
    <xf numFmtId="0" fontId="1" fillId="0" borderId="0"/>
    <xf numFmtId="0" fontId="5" fillId="0" borderId="0" applyNumberForma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308">
    <xf numFmtId="0" fontId="0" fillId="0" borderId="0" xfId="0"/>
    <xf numFmtId="0" fontId="7" fillId="0" borderId="0" xfId="0" applyFont="1"/>
    <xf numFmtId="0" fontId="9" fillId="0" borderId="0" xfId="0" applyFont="1"/>
    <xf numFmtId="0" fontId="10" fillId="0" borderId="0" xfId="0" applyFont="1"/>
    <xf numFmtId="0" fontId="8" fillId="6" borderId="44" xfId="0" applyFont="1" applyFill="1" applyBorder="1" applyAlignment="1">
      <alignment horizontal="center" vertical="center"/>
    </xf>
    <xf numFmtId="0" fontId="9" fillId="3" borderId="0" xfId="0" applyFont="1" applyFill="1" applyAlignment="1">
      <alignment horizontal="center" vertical="center" wrapText="1"/>
    </xf>
    <xf numFmtId="0" fontId="9" fillId="0" borderId="0" xfId="0" applyFont="1" applyAlignment="1">
      <alignment horizontal="center" vertical="center" wrapText="1"/>
    </xf>
    <xf numFmtId="0" fontId="8" fillId="6" borderId="43" xfId="0" applyFont="1" applyFill="1" applyBorder="1" applyAlignment="1">
      <alignment horizontal="center" vertical="center" wrapText="1"/>
    </xf>
    <xf numFmtId="3" fontId="9" fillId="0" borderId="25" xfId="0" applyNumberFormat="1" applyFont="1" applyBorder="1" applyAlignment="1">
      <alignment horizontal="center" vertical="center" wrapText="1"/>
    </xf>
    <xf numFmtId="0" fontId="9" fillId="0" borderId="0" xfId="0" applyFont="1" applyAlignment="1">
      <alignment horizontal="left" vertical="center" wrapText="1"/>
    </xf>
    <xf numFmtId="3" fontId="7" fillId="3" borderId="0" xfId="0" applyNumberFormat="1" applyFont="1" applyFill="1" applyAlignment="1">
      <alignment horizontal="center" vertical="center" wrapText="1"/>
    </xf>
    <xf numFmtId="0" fontId="9" fillId="0" borderId="1" xfId="0" applyFont="1" applyBorder="1" applyAlignment="1">
      <alignment vertical="center" wrapText="1"/>
    </xf>
    <xf numFmtId="3" fontId="9" fillId="0" borderId="1" xfId="0" applyNumberFormat="1" applyFont="1" applyBorder="1" applyAlignment="1">
      <alignment horizontal="center" vertical="center" wrapText="1"/>
    </xf>
    <xf numFmtId="0" fontId="7" fillId="0" borderId="0" xfId="0" applyFont="1" applyAlignment="1">
      <alignment horizontal="right"/>
    </xf>
    <xf numFmtId="0" fontId="11" fillId="0" borderId="0" xfId="0" applyFont="1"/>
    <xf numFmtId="0" fontId="8" fillId="0" borderId="0" xfId="0" applyFont="1"/>
    <xf numFmtId="0" fontId="9" fillId="0" borderId="0" xfId="0" applyFont="1" applyAlignment="1">
      <alignment horizontal="left" vertical="center"/>
    </xf>
    <xf numFmtId="0" fontId="9" fillId="0" borderId="12" xfId="0" applyFont="1" applyBorder="1" applyAlignment="1">
      <alignment horizontal="center" vertical="center" wrapText="1"/>
    </xf>
    <xf numFmtId="0" fontId="9" fillId="0" borderId="5" xfId="0" applyFont="1" applyBorder="1" applyAlignment="1">
      <alignment horizontal="center" vertical="center" wrapText="1"/>
    </xf>
    <xf numFmtId="164" fontId="13" fillId="0" borderId="5" xfId="7" applyNumberFormat="1" applyFont="1" applyFill="1" applyBorder="1" applyAlignment="1">
      <alignment horizontal="center" vertical="center" wrapText="1"/>
    </xf>
    <xf numFmtId="0" fontId="7" fillId="3" borderId="0" xfId="0" applyFont="1" applyFill="1" applyAlignment="1">
      <alignment horizontal="left" vertical="center" wrapText="1"/>
    </xf>
    <xf numFmtId="3" fontId="7" fillId="3" borderId="27" xfId="0" applyNumberFormat="1" applyFont="1" applyFill="1" applyBorder="1" applyAlignment="1">
      <alignment horizontal="center" vertical="center" wrapText="1"/>
    </xf>
    <xf numFmtId="3" fontId="7" fillId="3" borderId="9" xfId="0" applyNumberFormat="1" applyFont="1" applyFill="1" applyBorder="1" applyAlignment="1">
      <alignment horizontal="center" vertical="center" wrapText="1"/>
    </xf>
    <xf numFmtId="164" fontId="14" fillId="3" borderId="9" xfId="7" applyNumberFormat="1" applyFont="1" applyFill="1" applyBorder="1" applyAlignment="1">
      <alignment horizontal="center" vertical="center" wrapText="1"/>
    </xf>
    <xf numFmtId="3" fontId="7" fillId="3" borderId="14" xfId="0" applyNumberFormat="1" applyFont="1" applyFill="1" applyBorder="1" applyAlignment="1">
      <alignment horizontal="center" vertical="center" wrapText="1"/>
    </xf>
    <xf numFmtId="164" fontId="14" fillId="3" borderId="0" xfId="7" applyNumberFormat="1" applyFont="1" applyFill="1" applyBorder="1" applyAlignment="1">
      <alignment horizontal="center" vertical="center" wrapText="1"/>
    </xf>
    <xf numFmtId="164" fontId="13" fillId="0" borderId="1" xfId="7" applyNumberFormat="1" applyFont="1" applyFill="1" applyBorder="1" applyAlignment="1">
      <alignment horizontal="center" vertical="center" wrapText="1"/>
    </xf>
    <xf numFmtId="0" fontId="9" fillId="0" borderId="6" xfId="0" applyFont="1" applyBorder="1" applyAlignment="1">
      <alignment horizontal="center" vertical="center" wrapText="1"/>
    </xf>
    <xf numFmtId="3" fontId="9" fillId="0" borderId="0" xfId="0" applyNumberFormat="1" applyFont="1" applyAlignment="1">
      <alignment horizontal="center" vertical="center" wrapText="1"/>
    </xf>
    <xf numFmtId="164" fontId="13" fillId="0" borderId="14" xfId="7" applyNumberFormat="1" applyFont="1" applyFill="1" applyBorder="1" applyAlignment="1">
      <alignment horizontal="center" vertical="center" wrapText="1"/>
    </xf>
    <xf numFmtId="0" fontId="7" fillId="0" borderId="0" xfId="0" applyFont="1" applyAlignment="1">
      <alignment horizontal="center"/>
    </xf>
    <xf numFmtId="164" fontId="13" fillId="0" borderId="26" xfId="7" applyNumberFormat="1" applyFont="1" applyFill="1" applyBorder="1" applyAlignment="1">
      <alignment horizontal="center" vertical="center" wrapText="1"/>
    </xf>
    <xf numFmtId="164" fontId="9" fillId="0" borderId="1" xfId="7" applyNumberFormat="1" applyFont="1" applyFill="1" applyBorder="1" applyAlignment="1">
      <alignment horizontal="center" vertical="center" wrapText="1"/>
    </xf>
    <xf numFmtId="164" fontId="13" fillId="0" borderId="25" xfId="7" applyNumberFormat="1" applyFont="1" applyFill="1" applyBorder="1" applyAlignment="1">
      <alignment horizontal="center" vertical="center" wrapText="1"/>
    </xf>
    <xf numFmtId="3" fontId="7" fillId="4" borderId="27" xfId="0" applyNumberFormat="1" applyFont="1" applyFill="1" applyBorder="1" applyAlignment="1">
      <alignment horizontal="center" vertical="center" wrapText="1"/>
    </xf>
    <xf numFmtId="3" fontId="7" fillId="4" borderId="9" xfId="0" applyNumberFormat="1" applyFont="1" applyFill="1" applyBorder="1" applyAlignment="1">
      <alignment horizontal="center" vertical="center" wrapText="1"/>
    </xf>
    <xf numFmtId="164" fontId="14" fillId="4" borderId="28" xfId="7" applyNumberFormat="1" applyFont="1" applyFill="1" applyBorder="1" applyAlignment="1">
      <alignment horizontal="center" vertical="center" wrapText="1"/>
    </xf>
    <xf numFmtId="3" fontId="7" fillId="4" borderId="14" xfId="0" applyNumberFormat="1" applyFont="1" applyFill="1" applyBorder="1" applyAlignment="1">
      <alignment horizontal="center" vertical="center" wrapText="1"/>
    </xf>
    <xf numFmtId="3" fontId="7" fillId="4" borderId="15" xfId="0" applyNumberFormat="1" applyFont="1" applyFill="1" applyBorder="1" applyAlignment="1">
      <alignment horizontal="center" vertical="center" wrapText="1"/>
    </xf>
    <xf numFmtId="164" fontId="14" fillId="4" borderId="0" xfId="7" applyNumberFormat="1" applyFont="1" applyFill="1" applyBorder="1" applyAlignment="1">
      <alignment horizontal="center" vertical="center" wrapText="1"/>
    </xf>
    <xf numFmtId="3" fontId="7" fillId="4" borderId="0" xfId="0" applyNumberFormat="1" applyFont="1" applyFill="1" applyAlignment="1">
      <alignment horizontal="center" vertical="center" wrapText="1"/>
    </xf>
    <xf numFmtId="164" fontId="14" fillId="4" borderId="15" xfId="7" applyNumberFormat="1" applyFont="1" applyFill="1" applyBorder="1" applyAlignment="1">
      <alignment horizontal="center" vertical="center" wrapText="1"/>
    </xf>
    <xf numFmtId="164" fontId="14" fillId="4" borderId="0" xfId="7" applyNumberFormat="1" applyFont="1" applyFill="1" applyAlignment="1">
      <alignment horizontal="center" vertical="center" wrapText="1"/>
    </xf>
    <xf numFmtId="0" fontId="7" fillId="0" borderId="0" xfId="0" applyFont="1" applyAlignment="1">
      <alignment horizontal="left" vertical="center" wrapText="1"/>
    </xf>
    <xf numFmtId="3" fontId="9" fillId="0" borderId="14" xfId="7" applyNumberFormat="1" applyFont="1" applyFill="1" applyBorder="1" applyAlignment="1">
      <alignment horizontal="center" vertical="center" wrapText="1"/>
    </xf>
    <xf numFmtId="164" fontId="13" fillId="0" borderId="0" xfId="7" applyNumberFormat="1" applyFont="1" applyFill="1" applyBorder="1" applyAlignment="1">
      <alignment horizontal="center" vertical="center" wrapText="1"/>
    </xf>
    <xf numFmtId="164" fontId="14" fillId="0" borderId="0" xfId="7" applyNumberFormat="1" applyFont="1" applyFill="1" applyAlignment="1">
      <alignment horizontal="center" vertical="center" wrapText="1"/>
    </xf>
    <xf numFmtId="0" fontId="7" fillId="4" borderId="0" xfId="0" applyFont="1" applyFill="1" applyAlignment="1">
      <alignment vertical="center" wrapText="1"/>
    </xf>
    <xf numFmtId="164" fontId="13" fillId="0" borderId="13" xfId="7" applyNumberFormat="1" applyFont="1" applyFill="1" applyBorder="1" applyAlignment="1">
      <alignment horizontal="center" vertical="center" wrapText="1"/>
    </xf>
    <xf numFmtId="10" fontId="7" fillId="4" borderId="0" xfId="7" applyNumberFormat="1" applyFont="1" applyFill="1" applyBorder="1" applyAlignment="1">
      <alignment horizontal="center" vertical="center" wrapText="1"/>
    </xf>
    <xf numFmtId="10" fontId="9" fillId="0" borderId="1" xfId="7" applyNumberFormat="1" applyFont="1" applyFill="1" applyBorder="1" applyAlignment="1">
      <alignment horizontal="center" vertical="center" wrapText="1"/>
    </xf>
    <xf numFmtId="0" fontId="7" fillId="3" borderId="0" xfId="0" applyFont="1" applyFill="1"/>
    <xf numFmtId="0" fontId="8" fillId="6" borderId="6" xfId="0" applyFont="1" applyFill="1" applyBorder="1" applyAlignment="1">
      <alignment horizontal="center" vertical="center" wrapText="1"/>
    </xf>
    <xf numFmtId="0" fontId="7" fillId="0" borderId="0" xfId="0" applyFont="1" applyAlignment="1">
      <alignment vertical="center"/>
    </xf>
    <xf numFmtId="0" fontId="8" fillId="6" borderId="0" xfId="0" applyFont="1" applyFill="1" applyAlignment="1">
      <alignment horizontal="center" vertical="center" wrapText="1"/>
    </xf>
    <xf numFmtId="0" fontId="8" fillId="6" borderId="31" xfId="0" applyFont="1" applyFill="1" applyBorder="1" applyAlignment="1">
      <alignment horizontal="center" vertical="center" wrapText="1"/>
    </xf>
    <xf numFmtId="0" fontId="8" fillId="6" borderId="14" xfId="0" applyFont="1" applyFill="1" applyBorder="1" applyAlignment="1">
      <alignment horizontal="center" vertical="center" wrapText="1"/>
    </xf>
    <xf numFmtId="0" fontId="7" fillId="0" borderId="45" xfId="0" applyFont="1" applyBorder="1" applyAlignment="1">
      <alignment vertical="center" wrapText="1"/>
    </xf>
    <xf numFmtId="0" fontId="7" fillId="0" borderId="22" xfId="0" applyFont="1" applyBorder="1" applyAlignment="1">
      <alignment horizontal="center" vertical="center" wrapText="1"/>
    </xf>
    <xf numFmtId="164" fontId="7" fillId="0" borderId="22" xfId="7" applyNumberFormat="1" applyFont="1" applyBorder="1" applyAlignment="1">
      <alignment horizontal="center" vertical="center" wrapText="1"/>
    </xf>
    <xf numFmtId="0" fontId="7" fillId="4" borderId="0" xfId="0" applyFont="1" applyFill="1"/>
    <xf numFmtId="0" fontId="7" fillId="0" borderId="27" xfId="0" applyFont="1" applyBorder="1" applyAlignment="1">
      <alignment horizontal="center" vertical="center" wrapText="1"/>
    </xf>
    <xf numFmtId="3" fontId="7" fillId="0" borderId="9" xfId="0" applyNumberFormat="1" applyFont="1" applyBorder="1" applyAlignment="1">
      <alignment horizontal="center" vertical="center" wrapText="1"/>
    </xf>
    <xf numFmtId="3" fontId="7" fillId="0" borderId="28" xfId="0" applyNumberFormat="1" applyFont="1" applyBorder="1" applyAlignment="1">
      <alignment horizontal="center" vertical="center" wrapText="1"/>
    </xf>
    <xf numFmtId="3" fontId="7" fillId="0" borderId="0" xfId="0" applyNumberFormat="1" applyFont="1" applyAlignment="1">
      <alignment horizontal="center" vertical="center" wrapText="1"/>
    </xf>
    <xf numFmtId="3" fontId="7" fillId="0" borderId="27" xfId="0" applyNumberFormat="1" applyFont="1" applyBorder="1" applyAlignment="1">
      <alignment horizontal="center" vertical="center" wrapText="1"/>
    </xf>
    <xf numFmtId="0" fontId="7" fillId="0" borderId="14" xfId="0" applyFont="1" applyBorder="1" applyAlignment="1">
      <alignment horizontal="center" vertical="center" wrapText="1"/>
    </xf>
    <xf numFmtId="3" fontId="7" fillId="0" borderId="15" xfId="0" applyNumberFormat="1" applyFont="1" applyBorder="1" applyAlignment="1">
      <alignment horizontal="center" vertical="center" wrapText="1"/>
    </xf>
    <xf numFmtId="3" fontId="7" fillId="0" borderId="14" xfId="0" applyNumberFormat="1" applyFont="1" applyBorder="1" applyAlignment="1">
      <alignment horizontal="center" vertical="center" wrapText="1"/>
    </xf>
    <xf numFmtId="3" fontId="9" fillId="0" borderId="26" xfId="0" applyNumberFormat="1" applyFont="1" applyBorder="1" applyAlignment="1">
      <alignment horizontal="center" vertical="center" wrapText="1"/>
    </xf>
    <xf numFmtId="164" fontId="13" fillId="0" borderId="12" xfId="7" quotePrefix="1" applyNumberFormat="1" applyFont="1" applyFill="1" applyBorder="1" applyAlignment="1">
      <alignment horizontal="center" vertical="center" wrapText="1"/>
    </xf>
    <xf numFmtId="164" fontId="13" fillId="0" borderId="5" xfId="7" quotePrefix="1" applyNumberFormat="1" applyFont="1" applyFill="1" applyBorder="1" applyAlignment="1">
      <alignment horizontal="center" vertical="center" wrapText="1"/>
    </xf>
    <xf numFmtId="164" fontId="13" fillId="0" borderId="13" xfId="7" quotePrefix="1" applyNumberFormat="1" applyFont="1" applyFill="1" applyBorder="1" applyAlignment="1">
      <alignment horizontal="center" vertical="center" wrapText="1"/>
    </xf>
    <xf numFmtId="0" fontId="7" fillId="4" borderId="0" xfId="0" applyFont="1" applyFill="1" applyAlignment="1">
      <alignment vertical="center"/>
    </xf>
    <xf numFmtId="164" fontId="14" fillId="0" borderId="27" xfId="0" applyNumberFormat="1" applyFont="1" applyBorder="1" applyAlignment="1">
      <alignment horizontal="center" vertical="center" wrapText="1"/>
    </xf>
    <xf numFmtId="164" fontId="14" fillId="0" borderId="9" xfId="0" applyNumberFormat="1" applyFont="1" applyBorder="1" applyAlignment="1">
      <alignment horizontal="center" vertical="center" wrapText="1"/>
    </xf>
    <xf numFmtId="0" fontId="10" fillId="0" borderId="28" xfId="0" applyFont="1" applyBorder="1" applyAlignment="1">
      <alignment horizontal="center"/>
    </xf>
    <xf numFmtId="164" fontId="14" fillId="0" borderId="0" xfId="0" applyNumberFormat="1" applyFont="1" applyAlignment="1">
      <alignment horizontal="center" vertical="center" wrapText="1"/>
    </xf>
    <xf numFmtId="0" fontId="10" fillId="0" borderId="0" xfId="0" applyFont="1" applyAlignment="1">
      <alignment horizontal="center"/>
    </xf>
    <xf numFmtId="164" fontId="14" fillId="0" borderId="14" xfId="0" applyNumberFormat="1" applyFont="1" applyBorder="1" applyAlignment="1">
      <alignment horizontal="center" vertical="center" wrapText="1"/>
    </xf>
    <xf numFmtId="0" fontId="10" fillId="0" borderId="15" xfId="0" applyFont="1" applyBorder="1" applyAlignment="1">
      <alignment horizontal="center"/>
    </xf>
    <xf numFmtId="164" fontId="13" fillId="0" borderId="16" xfId="0" applyNumberFormat="1" applyFont="1" applyBorder="1" applyAlignment="1">
      <alignment horizontal="center" vertical="center" wrapText="1"/>
    </xf>
    <xf numFmtId="164" fontId="13" fillId="0" borderId="2" xfId="0" applyNumberFormat="1" applyFont="1" applyBorder="1" applyAlignment="1">
      <alignment horizontal="center" vertical="center" wrapText="1"/>
    </xf>
    <xf numFmtId="0" fontId="10" fillId="0" borderId="26" xfId="0" applyFont="1" applyBorder="1" applyAlignment="1">
      <alignment horizontal="center"/>
    </xf>
    <xf numFmtId="164" fontId="13" fillId="0" borderId="1" xfId="0" applyNumberFormat="1" applyFont="1" applyBorder="1" applyAlignment="1">
      <alignment horizontal="center" vertical="center" wrapText="1"/>
    </xf>
    <xf numFmtId="0" fontId="10" fillId="0" borderId="1" xfId="0" applyFont="1" applyBorder="1" applyAlignment="1">
      <alignment horizontal="center"/>
    </xf>
    <xf numFmtId="164" fontId="13" fillId="0" borderId="25" xfId="0" applyNumberFormat="1" applyFont="1" applyBorder="1" applyAlignment="1">
      <alignment horizontal="center" vertical="center" wrapText="1"/>
    </xf>
    <xf numFmtId="0" fontId="7" fillId="0" borderId="1" xfId="0" applyFont="1" applyBorder="1"/>
    <xf numFmtId="0" fontId="9" fillId="0" borderId="33" xfId="0" applyFont="1" applyBorder="1" applyAlignment="1">
      <alignment horizontal="center" vertical="center" wrapText="1"/>
    </xf>
    <xf numFmtId="0" fontId="9" fillId="0" borderId="7" xfId="0" applyFont="1" applyBorder="1" applyAlignment="1">
      <alignment horizontal="center" vertical="center" wrapText="1"/>
    </xf>
    <xf numFmtId="0" fontId="9" fillId="0" borderId="30" xfId="0" applyFont="1" applyBorder="1" applyAlignment="1">
      <alignment horizontal="center" vertical="center" wrapText="1"/>
    </xf>
    <xf numFmtId="164" fontId="13" fillId="0" borderId="7" xfId="7" applyNumberFormat="1" applyFont="1" applyFill="1" applyBorder="1" applyAlignment="1">
      <alignment horizontal="center" vertical="center" wrapText="1"/>
    </xf>
    <xf numFmtId="164" fontId="14" fillId="4" borderId="0" xfId="0" applyNumberFormat="1" applyFont="1" applyFill="1" applyAlignment="1">
      <alignment horizontal="center" vertical="center" wrapText="1"/>
    </xf>
    <xf numFmtId="164" fontId="9" fillId="0" borderId="1" xfId="0" applyNumberFormat="1" applyFont="1" applyBorder="1" applyAlignment="1">
      <alignment horizontal="center" vertical="center" wrapText="1"/>
    </xf>
    <xf numFmtId="1" fontId="7" fillId="4" borderId="27" xfId="0" applyNumberFormat="1" applyFont="1" applyFill="1" applyBorder="1" applyAlignment="1">
      <alignment horizontal="center" vertical="center" wrapText="1"/>
    </xf>
    <xf numFmtId="1" fontId="7" fillId="4" borderId="9" xfId="0" applyNumberFormat="1" applyFont="1" applyFill="1" applyBorder="1" applyAlignment="1">
      <alignment horizontal="center" vertical="center" wrapText="1"/>
    </xf>
    <xf numFmtId="1" fontId="7" fillId="4" borderId="28" xfId="7" applyNumberFormat="1" applyFont="1" applyFill="1" applyBorder="1" applyAlignment="1">
      <alignment horizontal="center" vertical="center" wrapText="1"/>
    </xf>
    <xf numFmtId="3" fontId="7" fillId="4" borderId="0" xfId="7" applyNumberFormat="1" applyFont="1" applyFill="1" applyBorder="1" applyAlignment="1">
      <alignment horizontal="center" vertical="center" wrapText="1"/>
    </xf>
    <xf numFmtId="3" fontId="7" fillId="4" borderId="9" xfId="7" applyNumberFormat="1" applyFont="1" applyFill="1" applyBorder="1" applyAlignment="1">
      <alignment horizontal="center" vertical="center" wrapText="1"/>
    </xf>
    <xf numFmtId="1" fontId="7" fillId="4" borderId="14" xfId="0" applyNumberFormat="1" applyFont="1" applyFill="1" applyBorder="1" applyAlignment="1">
      <alignment horizontal="center" vertical="center" wrapText="1"/>
    </xf>
    <xf numFmtId="1" fontId="7" fillId="4" borderId="0" xfId="0" applyNumberFormat="1" applyFont="1" applyFill="1" applyAlignment="1">
      <alignment horizontal="center" vertical="center" wrapText="1"/>
    </xf>
    <xf numFmtId="1" fontId="7" fillId="4" borderId="15" xfId="7" applyNumberFormat="1" applyFont="1" applyFill="1" applyBorder="1" applyAlignment="1">
      <alignment horizontal="center" vertical="center" wrapText="1"/>
    </xf>
    <xf numFmtId="164" fontId="13" fillId="0" borderId="8" xfId="7" quotePrefix="1" applyNumberFormat="1" applyFont="1" applyFill="1" applyBorder="1" applyAlignment="1">
      <alignment horizontal="center" vertical="center" wrapText="1"/>
    </xf>
    <xf numFmtId="0" fontId="17" fillId="0" borderId="26" xfId="0" applyFont="1" applyBorder="1" applyAlignment="1">
      <alignment horizontal="center"/>
    </xf>
    <xf numFmtId="0" fontId="10" fillId="0" borderId="1" xfId="0" applyFont="1" applyBorder="1"/>
    <xf numFmtId="0" fontId="9" fillId="3" borderId="12" xfId="0" applyFont="1" applyFill="1" applyBorder="1" applyAlignment="1">
      <alignment horizontal="center" vertical="center" wrapText="1"/>
    </xf>
    <xf numFmtId="0" fontId="9" fillId="3" borderId="5" xfId="0" applyFont="1" applyFill="1" applyBorder="1" applyAlignment="1">
      <alignment horizontal="center" vertical="center" wrapText="1"/>
    </xf>
    <xf numFmtId="0" fontId="13" fillId="3" borderId="13" xfId="0" applyFont="1" applyFill="1" applyBorder="1" applyAlignment="1">
      <alignment horizontal="center" vertical="center" wrapText="1"/>
    </xf>
    <xf numFmtId="0" fontId="10" fillId="0" borderId="0" xfId="0" applyFont="1" applyAlignment="1">
      <alignment vertical="center"/>
    </xf>
    <xf numFmtId="0" fontId="11" fillId="0" borderId="0" xfId="0" applyFont="1" applyAlignment="1">
      <alignment vertical="center"/>
    </xf>
    <xf numFmtId="0" fontId="8" fillId="0" borderId="0" xfId="0" applyFont="1" applyAlignment="1">
      <alignment vertical="center"/>
    </xf>
    <xf numFmtId="0" fontId="9" fillId="0" borderId="0" xfId="0" applyFont="1" applyAlignment="1">
      <alignment vertical="center"/>
    </xf>
    <xf numFmtId="4" fontId="9" fillId="0" borderId="1" xfId="0" applyNumberFormat="1" applyFont="1" applyBorder="1" applyAlignment="1">
      <alignment horizontal="center" vertical="center" wrapText="1"/>
    </xf>
    <xf numFmtId="0" fontId="10" fillId="0" borderId="28" xfId="0" applyFont="1" applyBorder="1" applyAlignment="1">
      <alignment horizontal="center" vertical="center"/>
    </xf>
    <xf numFmtId="0" fontId="10" fillId="0" borderId="0" xfId="0" applyFont="1" applyAlignment="1">
      <alignment horizontal="center" vertical="center"/>
    </xf>
    <xf numFmtId="0" fontId="7" fillId="0" borderId="0" xfId="0" applyFont="1" applyAlignment="1">
      <alignment horizontal="center" vertical="center"/>
    </xf>
    <xf numFmtId="164" fontId="14" fillId="0" borderId="27" xfId="0" applyNumberFormat="1" applyFont="1" applyBorder="1" applyAlignment="1">
      <alignment horizontal="center" vertical="center"/>
    </xf>
    <xf numFmtId="164" fontId="14" fillId="0" borderId="9" xfId="0" applyNumberFormat="1" applyFont="1" applyBorder="1" applyAlignment="1">
      <alignment horizontal="center" vertical="center"/>
    </xf>
    <xf numFmtId="164" fontId="7" fillId="0" borderId="0" xfId="0" applyNumberFormat="1" applyFont="1" applyAlignment="1">
      <alignment horizontal="center" vertical="center"/>
    </xf>
    <xf numFmtId="0" fontId="10" fillId="0" borderId="15" xfId="0" applyFont="1" applyBorder="1" applyAlignment="1">
      <alignment horizontal="center" vertical="center"/>
    </xf>
    <xf numFmtId="164" fontId="14" fillId="0" borderId="14" xfId="0" applyNumberFormat="1" applyFont="1" applyBorder="1" applyAlignment="1">
      <alignment horizontal="center" vertical="center"/>
    </xf>
    <xf numFmtId="164" fontId="14" fillId="0" borderId="0" xfId="0" applyNumberFormat="1" applyFont="1" applyAlignment="1">
      <alignment horizontal="center" vertical="center"/>
    </xf>
    <xf numFmtId="0" fontId="18" fillId="0" borderId="26" xfId="0" applyFont="1" applyBorder="1" applyAlignment="1">
      <alignment horizontal="center" vertical="center"/>
    </xf>
    <xf numFmtId="0" fontId="18" fillId="0" borderId="1" xfId="0" applyFont="1" applyBorder="1" applyAlignment="1">
      <alignment horizontal="center" vertical="center"/>
    </xf>
    <xf numFmtId="0" fontId="13" fillId="0" borderId="1" xfId="0" applyFont="1" applyBorder="1" applyAlignment="1">
      <alignment horizontal="center" vertical="center"/>
    </xf>
    <xf numFmtId="164" fontId="13" fillId="0" borderId="25" xfId="0" applyNumberFormat="1" applyFont="1" applyBorder="1" applyAlignment="1">
      <alignment horizontal="center" vertical="center"/>
    </xf>
    <xf numFmtId="164" fontId="13" fillId="0" borderId="1" xfId="0" applyNumberFormat="1" applyFont="1" applyBorder="1" applyAlignment="1">
      <alignment horizontal="center" vertical="center"/>
    </xf>
    <xf numFmtId="164" fontId="9" fillId="0" borderId="1" xfId="0" applyNumberFormat="1" applyFont="1" applyBorder="1" applyAlignment="1">
      <alignment horizontal="center" vertical="center"/>
    </xf>
    <xf numFmtId="3" fontId="7" fillId="0" borderId="0" xfId="0" applyNumberFormat="1" applyFont="1" applyAlignment="1">
      <alignment horizontal="center" vertical="center"/>
    </xf>
    <xf numFmtId="3" fontId="7" fillId="4" borderId="28" xfId="0" applyNumberFormat="1" applyFont="1" applyFill="1" applyBorder="1" applyAlignment="1">
      <alignment horizontal="center" vertical="center" wrapText="1"/>
    </xf>
    <xf numFmtId="0" fontId="17" fillId="0" borderId="1" xfId="0" applyFont="1" applyBorder="1" applyAlignment="1">
      <alignment horizontal="center"/>
    </xf>
    <xf numFmtId="0" fontId="9" fillId="0" borderId="1" xfId="0" applyFont="1" applyBorder="1" applyAlignment="1">
      <alignment horizontal="center"/>
    </xf>
    <xf numFmtId="4" fontId="7" fillId="0" borderId="14" xfId="0" applyNumberFormat="1" applyFont="1" applyBorder="1" applyAlignment="1">
      <alignment horizontal="center" vertical="center" wrapText="1"/>
    </xf>
    <xf numFmtId="4" fontId="9" fillId="0" borderId="25" xfId="0" applyNumberFormat="1" applyFont="1" applyBorder="1" applyAlignment="1">
      <alignment horizontal="center" vertical="center" wrapText="1"/>
    </xf>
    <xf numFmtId="3" fontId="19" fillId="0" borderId="14" xfId="0" applyNumberFormat="1" applyFont="1" applyBorder="1" applyAlignment="1">
      <alignment horizontal="center" vertical="center" wrapText="1"/>
    </xf>
    <xf numFmtId="3" fontId="19" fillId="0" borderId="0" xfId="0" applyNumberFormat="1" applyFont="1" applyAlignment="1">
      <alignment horizontal="center" vertical="center" wrapText="1"/>
    </xf>
    <xf numFmtId="1" fontId="7" fillId="3" borderId="20" xfId="0" applyNumberFormat="1" applyFont="1" applyFill="1" applyBorder="1" applyAlignment="1">
      <alignment horizontal="left" vertical="center" wrapText="1"/>
    </xf>
    <xf numFmtId="3" fontId="7" fillId="3" borderId="15" xfId="0" applyNumberFormat="1" applyFont="1" applyFill="1" applyBorder="1" applyAlignment="1">
      <alignment horizontal="center" vertical="center" wrapText="1"/>
    </xf>
    <xf numFmtId="3" fontId="7" fillId="3" borderId="21" xfId="0" applyNumberFormat="1" applyFont="1" applyFill="1" applyBorder="1" applyAlignment="1">
      <alignment horizontal="center" vertical="center" wrapText="1"/>
    </xf>
    <xf numFmtId="1" fontId="9" fillId="3" borderId="42" xfId="0" applyNumberFormat="1" applyFont="1" applyFill="1" applyBorder="1" applyAlignment="1">
      <alignment horizontal="left" vertical="center" wrapText="1"/>
    </xf>
    <xf numFmtId="3" fontId="9" fillId="3" borderId="35" xfId="0" applyNumberFormat="1" applyFont="1" applyFill="1" applyBorder="1" applyAlignment="1">
      <alignment horizontal="center" vertical="center" wrapText="1"/>
    </xf>
    <xf numFmtId="164" fontId="13" fillId="0" borderId="6" xfId="7" quotePrefix="1" applyNumberFormat="1" applyFont="1" applyFill="1" applyBorder="1" applyAlignment="1">
      <alignment horizontal="center" vertical="center" wrapText="1"/>
    </xf>
    <xf numFmtId="0" fontId="9" fillId="0" borderId="26" xfId="0" applyFont="1" applyBorder="1" applyAlignment="1">
      <alignment horizontal="center"/>
    </xf>
    <xf numFmtId="0" fontId="9" fillId="3" borderId="0" xfId="0" applyFont="1" applyFill="1" applyAlignment="1">
      <alignment horizontal="left" vertical="center" wrapText="1"/>
    </xf>
    <xf numFmtId="0" fontId="8" fillId="6" borderId="22" xfId="0" applyFont="1" applyFill="1" applyBorder="1" applyAlignment="1">
      <alignment horizontal="center" vertical="center" wrapText="1"/>
    </xf>
    <xf numFmtId="0" fontId="8" fillId="6" borderId="23" xfId="0" applyFont="1" applyFill="1" applyBorder="1" applyAlignment="1">
      <alignment horizontal="center" vertical="center" wrapText="1"/>
    </xf>
    <xf numFmtId="2" fontId="7" fillId="0" borderId="0" xfId="0" applyNumberFormat="1" applyFont="1" applyAlignment="1">
      <alignment horizontal="center" vertical="center" wrapText="1"/>
    </xf>
    <xf numFmtId="0" fontId="9" fillId="4" borderId="0" xfId="0" applyFont="1" applyFill="1" applyAlignment="1">
      <alignment horizontal="left" vertical="center"/>
    </xf>
    <xf numFmtId="3" fontId="7" fillId="4" borderId="14" xfId="0" applyNumberFormat="1" applyFont="1" applyFill="1" applyBorder="1" applyAlignment="1">
      <alignment horizontal="center" vertical="center"/>
    </xf>
    <xf numFmtId="3" fontId="7" fillId="4" borderId="0" xfId="0" applyNumberFormat="1" applyFont="1" applyFill="1" applyAlignment="1">
      <alignment horizontal="center" vertical="center"/>
    </xf>
    <xf numFmtId="3" fontId="7" fillId="4" borderId="15" xfId="0" applyNumberFormat="1" applyFont="1" applyFill="1" applyBorder="1" applyAlignment="1">
      <alignment horizontal="center" vertical="center"/>
    </xf>
    <xf numFmtId="0" fontId="13" fillId="3" borderId="8" xfId="0" applyFont="1" applyFill="1" applyBorder="1" applyAlignment="1">
      <alignment horizontal="left" vertical="center"/>
    </xf>
    <xf numFmtId="164" fontId="13" fillId="3" borderId="24" xfId="0" applyNumberFormat="1" applyFont="1" applyFill="1" applyBorder="1" applyAlignment="1">
      <alignment horizontal="center" vertical="center"/>
    </xf>
    <xf numFmtId="0" fontId="13" fillId="3" borderId="1" xfId="0" applyFont="1" applyFill="1" applyBorder="1" applyAlignment="1">
      <alignment horizontal="left" vertical="center"/>
    </xf>
    <xf numFmtId="164" fontId="13" fillId="3" borderId="25" xfId="0" applyNumberFormat="1" applyFont="1" applyFill="1" applyBorder="1" applyAlignment="1">
      <alignment horizontal="center" vertical="center"/>
    </xf>
    <xf numFmtId="3" fontId="7" fillId="4" borderId="20" xfId="0" applyNumberFormat="1" applyFont="1" applyFill="1" applyBorder="1" applyAlignment="1">
      <alignment horizontal="center" vertical="center" wrapText="1"/>
    </xf>
    <xf numFmtId="164" fontId="14" fillId="4" borderId="21" xfId="7" applyNumberFormat="1" applyFont="1" applyFill="1" applyBorder="1" applyAlignment="1">
      <alignment horizontal="center" vertical="center" wrapText="1"/>
    </xf>
    <xf numFmtId="0" fontId="9" fillId="3" borderId="2" xfId="0" applyFont="1" applyFill="1" applyBorder="1" applyAlignment="1">
      <alignment vertical="center" wrapText="1"/>
    </xf>
    <xf numFmtId="3" fontId="9" fillId="3" borderId="16" xfId="0" applyNumberFormat="1" applyFont="1" applyFill="1" applyBorder="1" applyAlignment="1">
      <alignment horizontal="center" vertical="center" wrapText="1"/>
    </xf>
    <xf numFmtId="3" fontId="9" fillId="3" borderId="2" xfId="0" applyNumberFormat="1" applyFont="1" applyFill="1" applyBorder="1" applyAlignment="1">
      <alignment horizontal="center" vertical="center" wrapText="1"/>
    </xf>
    <xf numFmtId="164" fontId="13" fillId="3" borderId="17" xfId="7" applyNumberFormat="1" applyFont="1" applyFill="1" applyBorder="1" applyAlignment="1">
      <alignment horizontal="center" vertical="center" wrapText="1"/>
    </xf>
    <xf numFmtId="164" fontId="13" fillId="3" borderId="2" xfId="7" applyNumberFormat="1" applyFont="1" applyFill="1" applyBorder="1" applyAlignment="1">
      <alignment horizontal="center" vertical="center" wrapText="1"/>
    </xf>
    <xf numFmtId="0" fontId="20" fillId="0" borderId="0" xfId="0" applyFont="1"/>
    <xf numFmtId="0" fontId="20" fillId="0" borderId="0" xfId="2" applyFont="1" applyAlignment="1">
      <alignment vertical="center"/>
    </xf>
    <xf numFmtId="0" fontId="12" fillId="3" borderId="0" xfId="1" applyFont="1" applyFill="1" applyAlignment="1">
      <alignment horizontal="center" vertical="center"/>
    </xf>
    <xf numFmtId="0" fontId="21" fillId="0" borderId="0" xfId="1" applyFont="1" applyAlignment="1">
      <alignment horizontal="center" vertical="center"/>
    </xf>
    <xf numFmtId="0" fontId="11" fillId="0" borderId="0" xfId="1" applyFont="1" applyAlignment="1">
      <alignment horizontal="center" vertical="center"/>
    </xf>
    <xf numFmtId="0" fontId="20" fillId="0" borderId="0" xfId="1" applyFont="1" applyAlignment="1">
      <alignment vertical="center"/>
    </xf>
    <xf numFmtId="0" fontId="11" fillId="0" borderId="0" xfId="1" applyFont="1" applyAlignment="1">
      <alignment vertical="center"/>
    </xf>
    <xf numFmtId="0" fontId="20" fillId="0" borderId="0" xfId="6" applyFont="1" applyAlignment="1" applyProtection="1"/>
    <xf numFmtId="0" fontId="20" fillId="0" borderId="0" xfId="3" applyFont="1" applyAlignment="1" applyProtection="1"/>
    <xf numFmtId="0" fontId="20" fillId="0" borderId="0" xfId="0" applyFont="1" applyAlignment="1">
      <alignment horizontal="center"/>
    </xf>
    <xf numFmtId="0" fontId="20" fillId="0" borderId="0" xfId="0" applyFont="1" applyAlignment="1">
      <alignment horizontal="left"/>
    </xf>
    <xf numFmtId="0" fontId="20" fillId="0" borderId="0" xfId="2" applyFont="1" applyAlignment="1">
      <alignment horizontal="left" vertical="center"/>
    </xf>
    <xf numFmtId="0" fontId="20" fillId="0" borderId="0" xfId="1" applyFont="1" applyAlignment="1">
      <alignment horizontal="center" vertical="center"/>
    </xf>
    <xf numFmtId="0" fontId="20" fillId="0" borderId="0" xfId="1" applyFont="1" applyAlignment="1">
      <alignment horizontal="left" vertical="center"/>
    </xf>
    <xf numFmtId="0" fontId="20" fillId="0" borderId="0" xfId="4" applyFont="1" applyFill="1" applyAlignment="1" applyProtection="1">
      <alignment horizontal="center" vertical="center"/>
    </xf>
    <xf numFmtId="0" fontId="20" fillId="0" borderId="0" xfId="0" applyFont="1" applyAlignment="1">
      <alignment vertical="center"/>
    </xf>
    <xf numFmtId="0" fontId="22" fillId="0" borderId="0" xfId="0" applyFont="1" applyAlignment="1">
      <alignment horizontal="left"/>
    </xf>
    <xf numFmtId="0" fontId="20" fillId="0" borderId="0" xfId="0" applyFont="1" applyAlignment="1">
      <alignment horizontal="center" vertical="center"/>
    </xf>
    <xf numFmtId="0" fontId="20" fillId="3" borderId="0" xfId="0" applyFont="1" applyFill="1" applyAlignment="1">
      <alignment horizontal="center" vertical="center"/>
    </xf>
    <xf numFmtId="0" fontId="20" fillId="3" borderId="0" xfId="0" applyFont="1" applyFill="1" applyAlignment="1">
      <alignment vertical="center"/>
    </xf>
    <xf numFmtId="49" fontId="12" fillId="5" borderId="0" xfId="1" quotePrefix="1" applyNumberFormat="1" applyFont="1" applyFill="1" applyAlignment="1">
      <alignment horizontal="center" vertical="center"/>
    </xf>
    <xf numFmtId="0" fontId="7" fillId="0" borderId="25"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2" xfId="0" applyFont="1" applyBorder="1" applyAlignment="1">
      <alignment vertical="center" wrapText="1"/>
    </xf>
    <xf numFmtId="164" fontId="7" fillId="0" borderId="22" xfId="0" applyNumberFormat="1" applyFont="1" applyBorder="1" applyAlignment="1">
      <alignment horizontal="center" vertical="center" wrapText="1"/>
    </xf>
    <xf numFmtId="0" fontId="24" fillId="0" borderId="0" xfId="0" applyFont="1"/>
    <xf numFmtId="164" fontId="9" fillId="0" borderId="12" xfId="7" applyNumberFormat="1" applyFont="1" applyFill="1" applyBorder="1" applyAlignment="1">
      <alignment horizontal="center" vertical="center" wrapText="1"/>
    </xf>
    <xf numFmtId="164" fontId="9" fillId="0" borderId="5" xfId="7" applyNumberFormat="1" applyFont="1" applyFill="1" applyBorder="1" applyAlignment="1">
      <alignment horizontal="center" vertical="center" wrapText="1"/>
    </xf>
    <xf numFmtId="0" fontId="11" fillId="0" borderId="0" xfId="0" applyFont="1" applyAlignment="1">
      <alignment vertical="center" wrapText="1"/>
    </xf>
    <xf numFmtId="0" fontId="12" fillId="0" borderId="0" xfId="0" applyFont="1" applyAlignment="1">
      <alignment vertical="center" wrapText="1"/>
    </xf>
    <xf numFmtId="164" fontId="14" fillId="0" borderId="34" xfId="0" applyNumberFormat="1" applyFont="1" applyBorder="1" applyAlignment="1">
      <alignment horizontal="center" vertical="center" wrapText="1"/>
    </xf>
    <xf numFmtId="4" fontId="7" fillId="0" borderId="0" xfId="0" applyNumberFormat="1" applyFont="1" applyAlignment="1">
      <alignment horizontal="center" vertical="center" wrapText="1"/>
    </xf>
    <xf numFmtId="0" fontId="7" fillId="3" borderId="22" xfId="0" applyFont="1" applyFill="1" applyBorder="1" applyAlignment="1">
      <alignment horizontal="center" vertical="center" wrapText="1"/>
    </xf>
    <xf numFmtId="0" fontId="7" fillId="3" borderId="46" xfId="0" applyFont="1" applyFill="1" applyBorder="1" applyAlignment="1">
      <alignment horizontal="center" vertical="center" wrapText="1"/>
    </xf>
    <xf numFmtId="1" fontId="9" fillId="0" borderId="23" xfId="7" applyNumberFormat="1"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9" fillId="0" borderId="26" xfId="0" applyFont="1" applyBorder="1" applyAlignment="1">
      <alignment horizontal="center" vertical="center" wrapText="1"/>
    </xf>
    <xf numFmtId="164" fontId="13" fillId="0" borderId="47" xfId="0" applyNumberFormat="1" applyFont="1" applyBorder="1" applyAlignment="1">
      <alignment horizontal="center" vertical="center" wrapText="1"/>
    </xf>
    <xf numFmtId="0" fontId="9" fillId="0" borderId="15" xfId="0" applyFont="1" applyBorder="1" applyAlignment="1">
      <alignment horizontal="left" vertical="center" wrapText="1"/>
    </xf>
    <xf numFmtId="0" fontId="9" fillId="0" borderId="48" xfId="0" applyFont="1" applyBorder="1" applyAlignment="1">
      <alignment horizontal="center" vertical="center" wrapText="1"/>
    </xf>
    <xf numFmtId="0" fontId="7" fillId="0" borderId="49" xfId="0" applyFont="1" applyBorder="1" applyAlignment="1">
      <alignment horizontal="left" vertical="center" wrapText="1"/>
    </xf>
    <xf numFmtId="1" fontId="9" fillId="0" borderId="50" xfId="8" applyNumberFormat="1" applyFont="1" applyBorder="1" applyAlignment="1">
      <alignment horizontal="center" vertical="center" wrapText="1"/>
    </xf>
    <xf numFmtId="164" fontId="9" fillId="0" borderId="50" xfId="7" applyNumberFormat="1" applyFont="1" applyBorder="1" applyAlignment="1">
      <alignment horizontal="center" vertical="center"/>
    </xf>
    <xf numFmtId="0" fontId="7" fillId="0" borderId="52" xfId="0" applyFont="1" applyBorder="1" applyAlignment="1">
      <alignment vertical="center" wrapText="1"/>
    </xf>
    <xf numFmtId="0" fontId="7" fillId="0" borderId="53" xfId="0" applyFont="1" applyBorder="1" applyAlignment="1">
      <alignment horizontal="center" vertical="center" wrapText="1"/>
    </xf>
    <xf numFmtId="164" fontId="7" fillId="0" borderId="53" xfId="0" applyNumberFormat="1" applyFont="1" applyBorder="1" applyAlignment="1">
      <alignment horizontal="center" vertical="center" wrapText="1"/>
    </xf>
    <xf numFmtId="0" fontId="13" fillId="0" borderId="49" xfId="0" applyFont="1" applyBorder="1" applyAlignment="1">
      <alignment horizontal="right" vertical="center" wrapText="1"/>
    </xf>
    <xf numFmtId="0" fontId="13" fillId="0" borderId="35" xfId="0" applyFont="1" applyBorder="1" applyAlignment="1">
      <alignment horizontal="center" vertical="center" wrapText="1"/>
    </xf>
    <xf numFmtId="164" fontId="13" fillId="0" borderId="35" xfId="9" applyNumberFormat="1" applyFont="1" applyBorder="1" applyAlignment="1">
      <alignment horizontal="center" vertical="center" wrapText="1"/>
    </xf>
    <xf numFmtId="0" fontId="9" fillId="0" borderId="0" xfId="0" applyFont="1" applyAlignment="1">
      <alignment vertical="center" wrapText="1"/>
    </xf>
    <xf numFmtId="0" fontId="7" fillId="3" borderId="53" xfId="0" applyFont="1" applyFill="1" applyBorder="1" applyAlignment="1">
      <alignment horizontal="center" vertical="center" wrapText="1"/>
    </xf>
    <xf numFmtId="164" fontId="7" fillId="0" borderId="53" xfId="7" applyNumberFormat="1" applyFont="1" applyBorder="1" applyAlignment="1">
      <alignment horizontal="center" vertical="center" wrapText="1"/>
    </xf>
    <xf numFmtId="0" fontId="13" fillId="0" borderId="49" xfId="0" applyFont="1" applyBorder="1" applyAlignment="1">
      <alignment horizontal="center" vertical="center" wrapText="1"/>
    </xf>
    <xf numFmtId="164" fontId="13" fillId="0" borderId="49" xfId="7" applyNumberFormat="1" applyFont="1" applyBorder="1" applyAlignment="1">
      <alignment horizontal="center" vertical="center" wrapText="1"/>
    </xf>
    <xf numFmtId="0" fontId="9" fillId="0" borderId="55" xfId="0" applyFont="1" applyBorder="1" applyAlignment="1">
      <alignment vertical="center" wrapText="1"/>
    </xf>
    <xf numFmtId="1" fontId="9" fillId="0" borderId="55" xfId="0" applyNumberFormat="1" applyFont="1" applyBorder="1" applyAlignment="1">
      <alignment horizontal="center" vertical="center" wrapText="1"/>
    </xf>
    <xf numFmtId="9" fontId="9" fillId="0" borderId="55" xfId="7" applyFont="1" applyBorder="1" applyAlignment="1">
      <alignment horizontal="center" vertical="center" wrapText="1"/>
    </xf>
    <xf numFmtId="3" fontId="9" fillId="3" borderId="57" xfId="0" applyNumberFormat="1" applyFont="1" applyFill="1" applyBorder="1" applyAlignment="1">
      <alignment horizontal="center" vertical="center" wrapText="1"/>
    </xf>
    <xf numFmtId="3" fontId="9" fillId="3" borderId="54" xfId="0" applyNumberFormat="1" applyFont="1" applyFill="1" applyBorder="1" applyAlignment="1">
      <alignment horizontal="center" vertical="center" wrapText="1"/>
    </xf>
    <xf numFmtId="164" fontId="13" fillId="3" borderId="58" xfId="0" applyNumberFormat="1" applyFont="1" applyFill="1" applyBorder="1" applyAlignment="1">
      <alignment horizontal="center" vertical="center"/>
    </xf>
    <xf numFmtId="164" fontId="13" fillId="3" borderId="59" xfId="0" applyNumberFormat="1" applyFont="1" applyFill="1" applyBorder="1" applyAlignment="1">
      <alignment horizontal="center" vertical="center"/>
    </xf>
    <xf numFmtId="164" fontId="13" fillId="3" borderId="60" xfId="0" applyNumberFormat="1" applyFont="1" applyFill="1" applyBorder="1" applyAlignment="1">
      <alignment horizontal="center" vertical="center"/>
    </xf>
    <xf numFmtId="0" fontId="10" fillId="0" borderId="0" xfId="0" applyFont="1" applyAlignment="1">
      <alignment horizontal="left" vertical="center"/>
    </xf>
    <xf numFmtId="164" fontId="14" fillId="0" borderId="61" xfId="0" applyNumberFormat="1" applyFont="1" applyBorder="1" applyAlignment="1">
      <alignment horizontal="center" vertical="center" wrapText="1"/>
    </xf>
    <xf numFmtId="164" fontId="14" fillId="0" borderId="0" xfId="7" applyNumberFormat="1" applyFont="1" applyFill="1" applyBorder="1" applyAlignment="1">
      <alignment horizontal="center" vertical="center" wrapText="1"/>
    </xf>
    <xf numFmtId="164" fontId="14" fillId="0" borderId="15" xfId="7" applyNumberFormat="1" applyFont="1" applyFill="1" applyBorder="1" applyAlignment="1">
      <alignment horizontal="center" vertical="center" wrapText="1"/>
    </xf>
    <xf numFmtId="3" fontId="9" fillId="0" borderId="35" xfId="0" applyNumberFormat="1" applyFont="1" applyBorder="1" applyAlignment="1">
      <alignment horizontal="center" vertical="center" wrapText="1"/>
    </xf>
    <xf numFmtId="3" fontId="9" fillId="0" borderId="57" xfId="0" applyNumberFormat="1" applyFont="1" applyBorder="1" applyAlignment="1">
      <alignment horizontal="center" vertical="center" wrapText="1"/>
    </xf>
    <xf numFmtId="164" fontId="7" fillId="0" borderId="0" xfId="7" applyNumberFormat="1" applyFont="1" applyFill="1" applyBorder="1" applyAlignment="1">
      <alignment horizontal="center" vertical="center" wrapText="1"/>
    </xf>
    <xf numFmtId="0" fontId="9" fillId="0" borderId="49" xfId="0" applyFont="1" applyBorder="1" applyAlignment="1">
      <alignment horizontal="center" vertical="center" wrapText="1"/>
    </xf>
    <xf numFmtId="0" fontId="13" fillId="0" borderId="56" xfId="0" applyFont="1" applyBorder="1" applyAlignment="1">
      <alignment horizontal="center" vertical="center" wrapText="1"/>
    </xf>
    <xf numFmtId="0" fontId="25" fillId="0" borderId="0" xfId="0" applyFont="1" applyAlignment="1">
      <alignment vertical="center"/>
    </xf>
    <xf numFmtId="0" fontId="26" fillId="3" borderId="0" xfId="0" applyFont="1" applyFill="1" applyAlignment="1">
      <alignment horizontal="left" vertical="center"/>
    </xf>
    <xf numFmtId="164" fontId="9" fillId="0" borderId="55" xfId="7" applyNumberFormat="1" applyFont="1" applyBorder="1" applyAlignment="1">
      <alignment horizontal="center" vertical="center" wrapText="1"/>
    </xf>
    <xf numFmtId="164" fontId="13" fillId="0" borderId="1" xfId="7" applyNumberFormat="1" applyFont="1" applyBorder="1" applyAlignment="1">
      <alignment horizontal="center" vertical="center" wrapText="1"/>
    </xf>
    <xf numFmtId="164" fontId="14" fillId="4" borderId="9" xfId="7" applyNumberFormat="1" applyFont="1" applyFill="1" applyBorder="1" applyAlignment="1">
      <alignment horizontal="center" vertical="center" wrapText="1"/>
    </xf>
    <xf numFmtId="164" fontId="10" fillId="0" borderId="0" xfId="7" applyNumberFormat="1" applyFont="1"/>
    <xf numFmtId="3" fontId="7" fillId="0" borderId="0" xfId="0" applyNumberFormat="1" applyFont="1"/>
    <xf numFmtId="0" fontId="11" fillId="0" borderId="0" xfId="3" applyFont="1" applyAlignment="1" applyProtection="1"/>
    <xf numFmtId="10" fontId="7" fillId="0" borderId="14" xfId="7" applyNumberFormat="1" applyFont="1" applyFill="1" applyBorder="1" applyAlignment="1">
      <alignment horizontal="center" vertical="center" wrapText="1"/>
    </xf>
    <xf numFmtId="10" fontId="7" fillId="0" borderId="15" xfId="7" applyNumberFormat="1" applyFont="1" applyFill="1" applyBorder="1" applyAlignment="1">
      <alignment horizontal="center" vertical="center" wrapText="1"/>
    </xf>
    <xf numFmtId="0" fontId="20" fillId="0" borderId="0" xfId="6" applyFont="1" applyFill="1" applyAlignment="1" applyProtection="1"/>
    <xf numFmtId="0" fontId="23" fillId="2" borderId="0" xfId="1" applyFont="1" applyFill="1" applyAlignment="1">
      <alignment horizontal="center" vertical="center" wrapText="1"/>
    </xf>
    <xf numFmtId="0" fontId="9" fillId="0" borderId="43" xfId="0" applyFont="1" applyBorder="1" applyAlignment="1">
      <alignment horizontal="center" vertical="center" wrapText="1"/>
    </xf>
    <xf numFmtId="0" fontId="9" fillId="0" borderId="62" xfId="0" applyFont="1" applyBorder="1" applyAlignment="1">
      <alignment horizontal="center" vertical="center" wrapText="1"/>
    </xf>
    <xf numFmtId="164" fontId="7" fillId="4" borderId="0" xfId="7" applyNumberFormat="1" applyFont="1" applyFill="1" applyBorder="1" applyAlignment="1">
      <alignment horizontal="center" vertical="center" wrapText="1"/>
    </xf>
    <xf numFmtId="3" fontId="9" fillId="0" borderId="16" xfId="0" applyNumberFormat="1" applyFont="1" applyBorder="1" applyAlignment="1">
      <alignment horizontal="center" vertical="center" wrapText="1"/>
    </xf>
    <xf numFmtId="3" fontId="9" fillId="0" borderId="2" xfId="0" applyNumberFormat="1" applyFont="1" applyBorder="1" applyAlignment="1">
      <alignment horizontal="center" vertical="center" wrapText="1"/>
    </xf>
    <xf numFmtId="164" fontId="13" fillId="0" borderId="2" xfId="7" applyNumberFormat="1" applyFont="1" applyFill="1" applyBorder="1" applyAlignment="1">
      <alignment horizontal="center" vertical="center" wrapText="1"/>
    </xf>
    <xf numFmtId="164" fontId="9" fillId="4" borderId="2" xfId="7" applyNumberFormat="1" applyFont="1" applyFill="1" applyBorder="1" applyAlignment="1">
      <alignment horizontal="center" vertical="center" wrapText="1"/>
    </xf>
    <xf numFmtId="2" fontId="14" fillId="4" borderId="0" xfId="7" applyNumberFormat="1" applyFont="1" applyFill="1" applyBorder="1" applyAlignment="1">
      <alignment horizontal="center" vertical="center" wrapText="1"/>
    </xf>
    <xf numFmtId="2" fontId="13" fillId="0" borderId="2" xfId="7" applyNumberFormat="1" applyFont="1" applyFill="1" applyBorder="1" applyAlignment="1">
      <alignment horizontal="center" vertical="center" wrapText="1"/>
    </xf>
    <xf numFmtId="0" fontId="23" fillId="2" borderId="0" xfId="1" quotePrefix="1" applyFont="1" applyFill="1" applyAlignment="1">
      <alignment horizontal="center" vertical="center"/>
    </xf>
    <xf numFmtId="0" fontId="9" fillId="0" borderId="6" xfId="0" applyFont="1" applyBorder="1" applyAlignment="1">
      <alignment horizontal="left" vertical="center" wrapText="1"/>
    </xf>
    <xf numFmtId="0" fontId="9" fillId="0" borderId="9" xfId="0" applyFont="1" applyBorder="1" applyAlignment="1">
      <alignment horizontal="left" vertical="center" wrapText="1"/>
    </xf>
    <xf numFmtId="0" fontId="8" fillId="6" borderId="10"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11" xfId="0" applyFont="1" applyFill="1" applyBorder="1" applyAlignment="1">
      <alignment horizontal="center" vertical="center" wrapText="1"/>
    </xf>
    <xf numFmtId="0" fontId="8" fillId="6" borderId="18"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9" fillId="3" borderId="0" xfId="0" applyFont="1" applyFill="1" applyAlignment="1">
      <alignment horizontal="center" vertical="center" wrapText="1"/>
    </xf>
    <xf numFmtId="0" fontId="9" fillId="0" borderId="5" xfId="0" applyFont="1" applyBorder="1" applyAlignment="1">
      <alignment horizontal="center" vertical="center" wrapText="1"/>
    </xf>
    <xf numFmtId="0" fontId="9" fillId="3" borderId="36" xfId="0" applyFont="1" applyFill="1" applyBorder="1" applyAlignment="1">
      <alignment horizontal="center" vertical="center" wrapText="1"/>
    </xf>
    <xf numFmtId="0" fontId="9" fillId="3" borderId="20" xfId="0" applyFont="1" applyFill="1" applyBorder="1" applyAlignment="1">
      <alignment horizontal="center" vertical="center" wrapText="1"/>
    </xf>
    <xf numFmtId="0" fontId="8" fillId="6" borderId="37" xfId="0" applyFont="1" applyFill="1" applyBorder="1" applyAlignment="1">
      <alignment horizontal="center" vertical="center" wrapText="1"/>
    </xf>
    <xf numFmtId="0" fontId="8" fillId="6" borderId="38" xfId="0" applyFont="1" applyFill="1" applyBorder="1" applyAlignment="1">
      <alignment horizontal="center" vertical="center" wrapText="1"/>
    </xf>
    <xf numFmtId="0" fontId="8" fillId="6" borderId="39" xfId="0" applyFont="1" applyFill="1" applyBorder="1" applyAlignment="1">
      <alignment horizontal="center" vertical="center" wrapText="1"/>
    </xf>
    <xf numFmtId="0" fontId="8" fillId="6" borderId="40" xfId="0" applyFont="1" applyFill="1" applyBorder="1" applyAlignment="1">
      <alignment horizontal="center" vertical="center" wrapText="1"/>
    </xf>
    <xf numFmtId="0" fontId="8" fillId="6" borderId="41" xfId="0" applyFont="1" applyFill="1" applyBorder="1" applyAlignment="1">
      <alignment horizontal="center" vertical="center" wrapText="1"/>
    </xf>
    <xf numFmtId="0" fontId="9" fillId="0" borderId="12" xfId="0" applyFont="1" applyBorder="1" applyAlignment="1">
      <alignment horizontal="center" vertical="center" wrapText="1"/>
    </xf>
    <xf numFmtId="0" fontId="7" fillId="0" borderId="3"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9" xfId="0" applyFont="1" applyBorder="1" applyAlignment="1">
      <alignment horizontal="center" vertical="center" wrapText="1"/>
    </xf>
    <xf numFmtId="0" fontId="8" fillId="6" borderId="32" xfId="0" applyFont="1" applyFill="1" applyBorder="1" applyAlignment="1">
      <alignment horizontal="center" vertical="center" wrapText="1"/>
    </xf>
    <xf numFmtId="0" fontId="8" fillId="6" borderId="29" xfId="0" applyFont="1" applyFill="1" applyBorder="1" applyAlignment="1">
      <alignment horizontal="center" vertical="center" wrapText="1"/>
    </xf>
    <xf numFmtId="0" fontId="9" fillId="0" borderId="51"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54" xfId="0" applyFont="1" applyBorder="1" applyAlignment="1">
      <alignment horizontal="center" vertical="center" wrapText="1"/>
    </xf>
    <xf numFmtId="164" fontId="13" fillId="0" borderId="9" xfId="7" applyNumberFormat="1" applyFont="1" applyFill="1" applyBorder="1" applyAlignment="1">
      <alignment horizontal="center" vertical="center" wrapText="1"/>
    </xf>
    <xf numFmtId="0" fontId="0" fillId="0" borderId="6" xfId="0" applyBorder="1" applyAlignment="1">
      <alignment horizontal="center" vertical="center" wrapText="1"/>
    </xf>
    <xf numFmtId="0" fontId="9" fillId="0" borderId="63" xfId="0" applyFont="1" applyBorder="1" applyAlignment="1">
      <alignment horizontal="center" vertical="center" wrapText="1"/>
    </xf>
    <xf numFmtId="0" fontId="0" fillId="0" borderId="64" xfId="0" applyBorder="1" applyAlignment="1">
      <alignment horizontal="center" vertical="center" wrapText="1"/>
    </xf>
    <xf numFmtId="3" fontId="7" fillId="4" borderId="9" xfId="0" applyNumberFormat="1" applyFont="1" applyFill="1" applyBorder="1" applyAlignment="1">
      <alignment horizontal="center" vertical="center" wrapText="1"/>
    </xf>
    <xf numFmtId="3" fontId="7" fillId="4" borderId="0" xfId="0" applyNumberFormat="1" applyFont="1" applyFill="1" applyAlignment="1">
      <alignment horizontal="center" vertical="center" wrapText="1"/>
    </xf>
    <xf numFmtId="164" fontId="14" fillId="4" borderId="28" xfId="7" applyNumberFormat="1" applyFont="1" applyFill="1" applyBorder="1" applyAlignment="1">
      <alignment horizontal="center" vertical="center" wrapText="1"/>
    </xf>
    <xf numFmtId="164" fontId="14" fillId="4" borderId="15" xfId="7" applyNumberFormat="1" applyFont="1" applyFill="1" applyBorder="1" applyAlignment="1">
      <alignment horizontal="center" vertical="center" wrapText="1"/>
    </xf>
    <xf numFmtId="3" fontId="9" fillId="0" borderId="14" xfId="0" applyNumberFormat="1" applyFont="1" applyBorder="1" applyAlignment="1">
      <alignment horizontal="center" vertical="center" wrapText="1"/>
    </xf>
    <xf numFmtId="3" fontId="9" fillId="0" borderId="25" xfId="0" applyNumberFormat="1" applyFont="1" applyBorder="1" applyAlignment="1">
      <alignment horizontal="center" vertical="center" wrapText="1"/>
    </xf>
    <xf numFmtId="3" fontId="9" fillId="0" borderId="0" xfId="0" applyNumberFormat="1" applyFont="1" applyAlignment="1">
      <alignment horizontal="center" vertical="center" wrapText="1"/>
    </xf>
    <xf numFmtId="3" fontId="9" fillId="0" borderId="1" xfId="0" applyNumberFormat="1" applyFont="1" applyBorder="1" applyAlignment="1">
      <alignment horizontal="center" vertical="center" wrapText="1"/>
    </xf>
    <xf numFmtId="164" fontId="13" fillId="0" borderId="15" xfId="7" applyNumberFormat="1" applyFont="1" applyFill="1" applyBorder="1" applyAlignment="1">
      <alignment horizontal="center" vertical="center" wrapText="1"/>
    </xf>
    <xf numFmtId="164" fontId="13" fillId="0" borderId="26" xfId="7" applyNumberFormat="1" applyFont="1" applyFill="1" applyBorder="1" applyAlignment="1">
      <alignment horizontal="center" vertical="center" wrapText="1"/>
    </xf>
    <xf numFmtId="0" fontId="7" fillId="4" borderId="0" xfId="0" applyFont="1" applyFill="1" applyAlignment="1">
      <alignment horizontal="left" vertical="center" wrapText="1"/>
    </xf>
    <xf numFmtId="3" fontId="7" fillId="4" borderId="14" xfId="0" applyNumberFormat="1" applyFont="1" applyFill="1" applyBorder="1" applyAlignment="1">
      <alignment horizontal="center" vertical="center" wrapText="1"/>
    </xf>
    <xf numFmtId="3" fontId="7" fillId="4" borderId="27" xfId="0" applyNumberFormat="1" applyFont="1" applyFill="1" applyBorder="1" applyAlignment="1">
      <alignment horizontal="center" vertical="center" wrapText="1"/>
    </xf>
    <xf numFmtId="0" fontId="9" fillId="0" borderId="0" xfId="0" applyFont="1" applyAlignment="1">
      <alignment horizontal="center" vertical="center" wrapText="1"/>
    </xf>
    <xf numFmtId="0" fontId="9" fillId="0" borderId="22" xfId="0" applyFont="1" applyBorder="1" applyAlignment="1">
      <alignment horizontal="center" vertical="center" wrapText="1"/>
    </xf>
    <xf numFmtId="0" fontId="9" fillId="0" borderId="6" xfId="0" applyFont="1" applyBorder="1" applyAlignment="1">
      <alignment horizontal="center" vertical="center" wrapText="1"/>
    </xf>
    <xf numFmtId="164" fontId="13" fillId="0" borderId="28" xfId="7" applyNumberFormat="1" applyFont="1" applyFill="1" applyBorder="1" applyAlignment="1">
      <alignment horizontal="center" vertical="center" wrapText="1"/>
    </xf>
    <xf numFmtId="164" fontId="13" fillId="0" borderId="23" xfId="7" applyNumberFormat="1" applyFont="1" applyFill="1" applyBorder="1" applyAlignment="1">
      <alignment horizontal="center" vertical="center" wrapText="1"/>
    </xf>
    <xf numFmtId="164" fontId="13" fillId="0" borderId="5" xfId="7" applyNumberFormat="1" applyFont="1" applyFill="1" applyBorder="1" applyAlignment="1">
      <alignment horizontal="center" vertical="center" wrapText="1"/>
    </xf>
    <xf numFmtId="0" fontId="9" fillId="0" borderId="13" xfId="0" applyFont="1" applyBorder="1" applyAlignment="1">
      <alignment horizontal="center" vertical="center" wrapText="1"/>
    </xf>
    <xf numFmtId="0" fontId="9" fillId="0" borderId="0" xfId="0" applyFont="1" applyAlignment="1">
      <alignment horizontal="left" vertical="center" wrapText="1"/>
    </xf>
    <xf numFmtId="0" fontId="9" fillId="0" borderId="1" xfId="0" applyFont="1" applyBorder="1" applyAlignment="1">
      <alignment horizontal="left" vertical="center" wrapText="1"/>
    </xf>
  </cellXfs>
  <cellStyles count="11">
    <cellStyle name="Hiperligação" xfId="6" builtinId="8"/>
    <cellStyle name="Hiperligação 2" xfId="3" xr:uid="{B13A558E-940C-4DAB-B8DF-F660702686A7}"/>
    <cellStyle name="Hyperlink 3" xfId="4" xr:uid="{92D4AC8E-D197-4D91-B0D9-8E9E750CAD5C}"/>
    <cellStyle name="Normal" xfId="0" builtinId="0"/>
    <cellStyle name="Normal 10" xfId="1" xr:uid="{ECDF1A50-9387-4BEF-B5AB-34C31E87FF4E}"/>
    <cellStyle name="Normal 2 2" xfId="2" xr:uid="{291478A8-5E3E-4F76-BA7E-CB327A184E34}"/>
    <cellStyle name="Normal 2 3" xfId="5" xr:uid="{957DFF27-1C89-4BF6-977A-DFB76ACEDF11}"/>
    <cellStyle name="Percentagem" xfId="7" builtinId="5"/>
    <cellStyle name="Percentagem 2" xfId="8" xr:uid="{E04EC480-026E-4125-AE97-C0D58BD64547}"/>
    <cellStyle name="Vírgula" xfId="9" builtinId="3"/>
    <cellStyle name="Vírgula 2" xfId="10" xr:uid="{F529D7D8-7E2C-4436-B51F-A431AEED75AB}"/>
  </cellStyles>
  <dxfs count="0"/>
  <tableStyles count="1" defaultTableStyle="TableStyleMedium2" defaultPivotStyle="PivotStyleLight16">
    <tableStyle name="Invisible" pivot="0" table="0" count="0" xr9:uid="{138A9012-D50C-4169-964B-25C8DFEED6EA}"/>
  </tableStyles>
  <colors>
    <mruColors>
      <color rgb="FF4F81BD"/>
      <color rgb="FF0070C0"/>
      <color rgb="FF366092"/>
      <color rgb="FF4472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1.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2.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3.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4.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5.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6.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7.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8.xml.rels><?xml version="1.0" encoding="UTF-8" standalone="yes"?>
<Relationships xmlns="http://schemas.openxmlformats.org/package/2006/relationships"><Relationship Id="rId1" Type="http://schemas.openxmlformats.org/officeDocument/2006/relationships/hyperlink" Target="#' &#205;ndice'!A1"/></Relationships>
</file>

<file path=xl/drawings/_rels/drawing19.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0.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1.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2.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3.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4.xml.rels><?xml version="1.0" encoding="UTF-8" standalone="yes"?>
<Relationships xmlns="http://schemas.openxmlformats.org/package/2006/relationships"><Relationship Id="rId1" Type="http://schemas.openxmlformats.org/officeDocument/2006/relationships/hyperlink" Target="#' &#205;ndice'!A1"/></Relationships>
</file>

<file path=xl/drawings/_rels/drawing25.xml.rels><?xml version="1.0" encoding="UTF-8" standalone="yes"?>
<Relationships xmlns="http://schemas.openxmlformats.org/package/2006/relationships"><Relationship Id="rId1" Type="http://schemas.openxmlformats.org/officeDocument/2006/relationships/hyperlink" Target="#' &#205;ndice'!A1"/></Relationships>
</file>

<file path=xl/drawings/_rels/drawing3.xml.rels><?xml version="1.0" encoding="UTF-8" standalone="yes"?>
<Relationships xmlns="http://schemas.openxmlformats.org/package/2006/relationships"><Relationship Id="rId1" Type="http://schemas.openxmlformats.org/officeDocument/2006/relationships/hyperlink" Target="#' &#205;ndice'!A1"/></Relationships>
</file>

<file path=xl/drawings/_rels/drawing4.xml.rels><?xml version="1.0" encoding="UTF-8" standalone="yes"?>
<Relationships xmlns="http://schemas.openxmlformats.org/package/2006/relationships"><Relationship Id="rId1" Type="http://schemas.openxmlformats.org/officeDocument/2006/relationships/hyperlink" Target="#' &#205;ndice'!A1"/></Relationships>
</file>

<file path=xl/drawings/_rels/drawing5.xml.rels><?xml version="1.0" encoding="UTF-8" standalone="yes"?>
<Relationships xmlns="http://schemas.openxmlformats.org/package/2006/relationships"><Relationship Id="rId1" Type="http://schemas.openxmlformats.org/officeDocument/2006/relationships/hyperlink" Target="#' &#205;ndice'!A1"/></Relationships>
</file>

<file path=xl/drawings/_rels/drawing6.xml.rels><?xml version="1.0" encoding="UTF-8" standalone="yes"?>
<Relationships xmlns="http://schemas.openxmlformats.org/package/2006/relationships"><Relationship Id="rId1" Type="http://schemas.openxmlformats.org/officeDocument/2006/relationships/hyperlink" Target="#' &#205;ndice'!A1"/></Relationships>
</file>

<file path=xl/drawings/_rels/drawing7.xml.rels><?xml version="1.0" encoding="UTF-8" standalone="yes"?>
<Relationships xmlns="http://schemas.openxmlformats.org/package/2006/relationships"><Relationship Id="rId1" Type="http://schemas.openxmlformats.org/officeDocument/2006/relationships/hyperlink" Target="#' &#205;ndice'!A1"/></Relationships>
</file>

<file path=xl/drawings/_rels/drawing8.xml.rels><?xml version="1.0" encoding="UTF-8" standalone="yes"?>
<Relationships xmlns="http://schemas.openxmlformats.org/package/2006/relationships"><Relationship Id="rId1" Type="http://schemas.openxmlformats.org/officeDocument/2006/relationships/hyperlink" Target="#' &#205;ndice'!A1"/></Relationships>
</file>

<file path=xl/drawings/_rels/drawing9.xml.rels><?xml version="1.0" encoding="UTF-8" standalone="yes"?>
<Relationships xmlns="http://schemas.openxmlformats.org/package/2006/relationships"><Relationship Id="rId1" Type="http://schemas.openxmlformats.org/officeDocument/2006/relationships/hyperlink" Target="#' &#205;ndice'!A1"/></Relationships>
</file>

<file path=xl/drawings/drawing1.xml><?xml version="1.0" encoding="utf-8"?>
<xdr:wsDr xmlns:xdr="http://schemas.openxmlformats.org/drawingml/2006/spreadsheetDrawing" xmlns:a="http://schemas.openxmlformats.org/drawingml/2006/main">
  <xdr:twoCellAnchor editAs="oneCell">
    <xdr:from>
      <xdr:col>0</xdr:col>
      <xdr:colOff>47626</xdr:colOff>
      <xdr:row>0</xdr:row>
      <xdr:rowOff>32386</xdr:rowOff>
    </xdr:from>
    <xdr:to>
      <xdr:col>1</xdr:col>
      <xdr:colOff>2276475</xdr:colOff>
      <xdr:row>4</xdr:row>
      <xdr:rowOff>4682</xdr:rowOff>
    </xdr:to>
    <xdr:pic>
      <xdr:nvPicPr>
        <xdr:cNvPr id="4" name="Imagem 3">
          <a:extLst>
            <a:ext uri="{FF2B5EF4-FFF2-40B4-BE49-F238E27FC236}">
              <a16:creationId xmlns:a16="http://schemas.microsoft.com/office/drawing/2014/main" id="{9AF29311-690E-EA4A-3EF3-8816E0F9E584}"/>
            </a:ext>
          </a:extLst>
        </xdr:cNvPr>
        <xdr:cNvPicPr>
          <a:picLocks noChangeAspect="1"/>
        </xdr:cNvPicPr>
      </xdr:nvPicPr>
      <xdr:blipFill>
        <a:blip xmlns:r="http://schemas.openxmlformats.org/officeDocument/2006/relationships" r:embed="rId1"/>
        <a:stretch>
          <a:fillRect/>
        </a:stretch>
      </xdr:blipFill>
      <xdr:spPr>
        <a:xfrm>
          <a:off x="47626" y="32386"/>
          <a:ext cx="2305049" cy="536176"/>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14</xdr:col>
      <xdr:colOff>485775</xdr:colOff>
      <xdr:row>19</xdr:row>
      <xdr:rowOff>57150</xdr:rowOff>
    </xdr:from>
    <xdr:to>
      <xdr:col>16</xdr:col>
      <xdr:colOff>53625</xdr:colOff>
      <xdr:row>20</xdr:row>
      <xdr:rowOff>161025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740B75A2-F2FA-4B6D-B470-12D7A6FE9446}"/>
            </a:ext>
          </a:extLst>
        </xdr:cNvPr>
        <xdr:cNvSpPr/>
      </xdr:nvSpPr>
      <xdr:spPr>
        <a:xfrm>
          <a:off x="8543925" y="456247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14</xdr:col>
      <xdr:colOff>457199</xdr:colOff>
      <xdr:row>17</xdr:row>
      <xdr:rowOff>66675</xdr:rowOff>
    </xdr:from>
    <xdr:to>
      <xdr:col>16</xdr:col>
      <xdr:colOff>25049</xdr:colOff>
      <xdr:row>18</xdr:row>
      <xdr:rowOff>170550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54C17ECC-7BAE-4D55-AB54-4D10FD30AE16}"/>
            </a:ext>
          </a:extLst>
        </xdr:cNvPr>
        <xdr:cNvSpPr/>
      </xdr:nvSpPr>
      <xdr:spPr>
        <a:xfrm>
          <a:off x="8743949" y="4086225"/>
          <a:ext cx="615600" cy="342000"/>
        </a:xfrm>
        <a:prstGeom prst="leftArrow">
          <a:avLst>
            <a:gd name="adj1" fmla="val 50000"/>
            <a:gd name="adj2" fmla="val 44430"/>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14</xdr:col>
      <xdr:colOff>474344</xdr:colOff>
      <xdr:row>30</xdr:row>
      <xdr:rowOff>70485</xdr:rowOff>
    </xdr:from>
    <xdr:to>
      <xdr:col>16</xdr:col>
      <xdr:colOff>25049</xdr:colOff>
      <xdr:row>32</xdr:row>
      <xdr:rowOff>31485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DDF490E8-2A75-4355-917D-CE065E6C1381}"/>
            </a:ext>
          </a:extLst>
        </xdr:cNvPr>
        <xdr:cNvSpPr/>
      </xdr:nvSpPr>
      <xdr:spPr>
        <a:xfrm>
          <a:off x="8787764" y="7202805"/>
          <a:ext cx="632745" cy="3801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11</xdr:col>
      <xdr:colOff>447674</xdr:colOff>
      <xdr:row>26</xdr:row>
      <xdr:rowOff>95250</xdr:rowOff>
    </xdr:from>
    <xdr:to>
      <xdr:col>12</xdr:col>
      <xdr:colOff>539399</xdr:colOff>
      <xdr:row>27</xdr:row>
      <xdr:rowOff>167640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3F27AE7D-ED04-4D4A-982F-23B5D0F5A655}"/>
            </a:ext>
          </a:extLst>
        </xdr:cNvPr>
        <xdr:cNvSpPr/>
      </xdr:nvSpPr>
      <xdr:spPr>
        <a:xfrm>
          <a:off x="7138034" y="6206490"/>
          <a:ext cx="632745" cy="30861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8</xdr:col>
      <xdr:colOff>400050</xdr:colOff>
      <xdr:row>19</xdr:row>
      <xdr:rowOff>66675</xdr:rowOff>
    </xdr:from>
    <xdr:to>
      <xdr:col>9</xdr:col>
      <xdr:colOff>491775</xdr:colOff>
      <xdr:row>20</xdr:row>
      <xdr:rowOff>170550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28B8520F-F681-4305-95FF-EA46B97493F6}"/>
            </a:ext>
          </a:extLst>
        </xdr:cNvPr>
        <xdr:cNvSpPr/>
      </xdr:nvSpPr>
      <xdr:spPr>
        <a:xfrm>
          <a:off x="5314950" y="457200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5</xdr:col>
      <xdr:colOff>0</xdr:colOff>
      <xdr:row>14</xdr:row>
      <xdr:rowOff>0</xdr:rowOff>
    </xdr:from>
    <xdr:to>
      <xdr:col>5</xdr:col>
      <xdr:colOff>615600</xdr:colOff>
      <xdr:row>15</xdr:row>
      <xdr:rowOff>104775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F0085730-9CE6-42E9-8827-710BCFB4E40F}"/>
            </a:ext>
          </a:extLst>
        </xdr:cNvPr>
        <xdr:cNvSpPr/>
      </xdr:nvSpPr>
      <xdr:spPr>
        <a:xfrm>
          <a:off x="3838575" y="3257550"/>
          <a:ext cx="615600" cy="3429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11</xdr:col>
      <xdr:colOff>400049</xdr:colOff>
      <xdr:row>30</xdr:row>
      <xdr:rowOff>47625</xdr:rowOff>
    </xdr:from>
    <xdr:to>
      <xdr:col>12</xdr:col>
      <xdr:colOff>491774</xdr:colOff>
      <xdr:row>32</xdr:row>
      <xdr:rowOff>9525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57D5ECDF-42C0-47C7-A2A3-DD6B550BFF9E}"/>
            </a:ext>
          </a:extLst>
        </xdr:cNvPr>
        <xdr:cNvSpPr/>
      </xdr:nvSpPr>
      <xdr:spPr>
        <a:xfrm>
          <a:off x="6886574" y="7000875"/>
          <a:ext cx="615600" cy="381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6</xdr:col>
      <xdr:colOff>0</xdr:colOff>
      <xdr:row>30</xdr:row>
      <xdr:rowOff>0</xdr:rowOff>
    </xdr:from>
    <xdr:to>
      <xdr:col>7</xdr:col>
      <xdr:colOff>37549</xdr:colOff>
      <xdr:row>31</xdr:row>
      <xdr:rowOff>153003</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DC913D2C-D109-4283-8939-AC22ECD9FFD1}"/>
            </a:ext>
          </a:extLst>
        </xdr:cNvPr>
        <xdr:cNvSpPr/>
      </xdr:nvSpPr>
      <xdr:spPr>
        <a:xfrm>
          <a:off x="7658100" y="6286500"/>
          <a:ext cx="589999" cy="305403"/>
        </a:xfrm>
        <a:prstGeom prst="leftArrow">
          <a:avLst/>
        </a:prstGeom>
        <a:solidFill>
          <a:sysClr val="window" lastClr="FFFFFF">
            <a:lumMod val="85000"/>
          </a:sysClr>
        </a:solidFill>
        <a:ln w="12700" cap="flat" cmpd="sng" algn="ctr">
          <a:solidFill>
            <a:srgbClr val="002060"/>
          </a:solidFill>
          <a:prstDash val="solid"/>
          <a:miter lim="800000"/>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pt-PT" sz="8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Índice</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12</xdr:col>
      <xdr:colOff>28575</xdr:colOff>
      <xdr:row>10</xdr:row>
      <xdr:rowOff>47625</xdr:rowOff>
    </xdr:from>
    <xdr:to>
      <xdr:col>12</xdr:col>
      <xdr:colOff>644175</xdr:colOff>
      <xdr:row>11</xdr:row>
      <xdr:rowOff>151500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3113D9D4-48F0-49A2-9380-BC44FD183D45}"/>
            </a:ext>
          </a:extLst>
        </xdr:cNvPr>
        <xdr:cNvSpPr/>
      </xdr:nvSpPr>
      <xdr:spPr>
        <a:xfrm>
          <a:off x="7572375" y="254317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12</xdr:col>
      <xdr:colOff>95249</xdr:colOff>
      <xdr:row>10</xdr:row>
      <xdr:rowOff>47625</xdr:rowOff>
    </xdr:from>
    <xdr:to>
      <xdr:col>12</xdr:col>
      <xdr:colOff>710849</xdr:colOff>
      <xdr:row>11</xdr:row>
      <xdr:rowOff>151500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941F6C42-E71E-427F-A6C6-1560B56ADA4A}"/>
            </a:ext>
          </a:extLst>
        </xdr:cNvPr>
        <xdr:cNvSpPr/>
      </xdr:nvSpPr>
      <xdr:spPr>
        <a:xfrm>
          <a:off x="7591424" y="256222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426427</xdr:colOff>
      <xdr:row>9</xdr:row>
      <xdr:rowOff>49823</xdr:rowOff>
    </xdr:from>
    <xdr:to>
      <xdr:col>12</xdr:col>
      <xdr:colOff>518152</xdr:colOff>
      <xdr:row>10</xdr:row>
      <xdr:rowOff>153698</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2963278D-CE8D-4CA3-B73B-11AE0201DC55}"/>
            </a:ext>
          </a:extLst>
        </xdr:cNvPr>
        <xdr:cNvSpPr/>
      </xdr:nvSpPr>
      <xdr:spPr>
        <a:xfrm>
          <a:off x="6912952" y="2164373"/>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8</xdr:col>
      <xdr:colOff>268604</xdr:colOff>
      <xdr:row>15</xdr:row>
      <xdr:rowOff>87630</xdr:rowOff>
    </xdr:from>
    <xdr:to>
      <xdr:col>9</xdr:col>
      <xdr:colOff>15524</xdr:colOff>
      <xdr:row>16</xdr:row>
      <xdr:rowOff>191505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16F8280F-04F2-40E9-BAD8-B9E31E555C7A}"/>
            </a:ext>
          </a:extLst>
        </xdr:cNvPr>
        <xdr:cNvSpPr/>
      </xdr:nvSpPr>
      <xdr:spPr>
        <a:xfrm>
          <a:off x="8566784" y="3676650"/>
          <a:ext cx="615600" cy="340095"/>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256636</xdr:colOff>
      <xdr:row>16</xdr:row>
      <xdr:rowOff>54634</xdr:rowOff>
    </xdr:from>
    <xdr:to>
      <xdr:col>10</xdr:col>
      <xdr:colOff>24511</xdr:colOff>
      <xdr:row>17</xdr:row>
      <xdr:rowOff>163901</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A85BBFD9-7727-4137-8FDB-C654B1A4A3FE}"/>
            </a:ext>
          </a:extLst>
        </xdr:cNvPr>
        <xdr:cNvSpPr/>
      </xdr:nvSpPr>
      <xdr:spPr>
        <a:xfrm>
          <a:off x="6771377" y="4089280"/>
          <a:ext cx="612544" cy="351885"/>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9</xdr:col>
      <xdr:colOff>219075</xdr:colOff>
      <xdr:row>8</xdr:row>
      <xdr:rowOff>66675</xdr:rowOff>
    </xdr:from>
    <xdr:to>
      <xdr:col>9</xdr:col>
      <xdr:colOff>834675</xdr:colOff>
      <xdr:row>9</xdr:row>
      <xdr:rowOff>171449</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64BF4083-221A-47FD-B5A6-19311FA5C6D1}"/>
            </a:ext>
          </a:extLst>
        </xdr:cNvPr>
        <xdr:cNvSpPr/>
      </xdr:nvSpPr>
      <xdr:spPr>
        <a:xfrm>
          <a:off x="6619875" y="2171700"/>
          <a:ext cx="615600" cy="342899"/>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4</xdr:col>
      <xdr:colOff>66675</xdr:colOff>
      <xdr:row>9</xdr:row>
      <xdr:rowOff>38100</xdr:rowOff>
    </xdr:from>
    <xdr:to>
      <xdr:col>4</xdr:col>
      <xdr:colOff>682275</xdr:colOff>
      <xdr:row>10</xdr:row>
      <xdr:rowOff>142874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1219FAE8-3F7A-4D1C-8798-9989AC51C2F8}"/>
            </a:ext>
          </a:extLst>
        </xdr:cNvPr>
        <xdr:cNvSpPr/>
      </xdr:nvSpPr>
      <xdr:spPr>
        <a:xfrm>
          <a:off x="3810000" y="2238375"/>
          <a:ext cx="615600" cy="342899"/>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xdr:col>
      <xdr:colOff>790575</xdr:colOff>
      <xdr:row>19</xdr:row>
      <xdr:rowOff>47624</xdr:rowOff>
    </xdr:from>
    <xdr:to>
      <xdr:col>1</xdr:col>
      <xdr:colOff>1495425</xdr:colOff>
      <xdr:row>20</xdr:row>
      <xdr:rowOff>200025</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CCF5AF32-C87E-496A-B2B3-C40FF9A858A8}"/>
            </a:ext>
          </a:extLst>
        </xdr:cNvPr>
        <xdr:cNvSpPr/>
      </xdr:nvSpPr>
      <xdr:spPr>
        <a:xfrm>
          <a:off x="2600325" y="4476749"/>
          <a:ext cx="704850" cy="361951"/>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426720</xdr:colOff>
      <xdr:row>5</xdr:row>
      <xdr:rowOff>76200</xdr:rowOff>
    </xdr:from>
    <xdr:to>
      <xdr:col>11</xdr:col>
      <xdr:colOff>587024</xdr:colOff>
      <xdr:row>6</xdr:row>
      <xdr:rowOff>180974</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CFCAE243-5654-4089-9325-0F3118B6A042}"/>
            </a:ext>
          </a:extLst>
        </xdr:cNvPr>
        <xdr:cNvSpPr/>
      </xdr:nvSpPr>
      <xdr:spPr>
        <a:xfrm>
          <a:off x="7467600" y="1234440"/>
          <a:ext cx="785144" cy="340994"/>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11</xdr:col>
      <xdr:colOff>438151</xdr:colOff>
      <xdr:row>9</xdr:row>
      <xdr:rowOff>66675</xdr:rowOff>
    </xdr:from>
    <xdr:to>
      <xdr:col>13</xdr:col>
      <xdr:colOff>6001</xdr:colOff>
      <xdr:row>10</xdr:row>
      <xdr:rowOff>170550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CD506F65-ED56-46DE-A892-304AD556C59F}"/>
            </a:ext>
          </a:extLst>
        </xdr:cNvPr>
        <xdr:cNvSpPr/>
      </xdr:nvSpPr>
      <xdr:spPr>
        <a:xfrm>
          <a:off x="6924676" y="21907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495301</xdr:colOff>
      <xdr:row>15</xdr:row>
      <xdr:rowOff>38100</xdr:rowOff>
    </xdr:from>
    <xdr:to>
      <xdr:col>8</xdr:col>
      <xdr:colOff>609600</xdr:colOff>
      <xdr:row>16</xdr:row>
      <xdr:rowOff>141975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5CE88C13-DB57-4BDB-8B04-FD8F6605E0A4}"/>
            </a:ext>
          </a:extLst>
        </xdr:cNvPr>
        <xdr:cNvSpPr/>
      </xdr:nvSpPr>
      <xdr:spPr>
        <a:xfrm>
          <a:off x="5425441" y="4015740"/>
          <a:ext cx="754379" cy="340095"/>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xdr:col>
      <xdr:colOff>495301</xdr:colOff>
      <xdr:row>17</xdr:row>
      <xdr:rowOff>38100</xdr:rowOff>
    </xdr:from>
    <xdr:to>
      <xdr:col>8</xdr:col>
      <xdr:colOff>609600</xdr:colOff>
      <xdr:row>18</xdr:row>
      <xdr:rowOff>141975</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B772BB15-5AE2-45DC-AE85-F5C19EFF7249}"/>
            </a:ext>
          </a:extLst>
        </xdr:cNvPr>
        <xdr:cNvSpPr/>
      </xdr:nvSpPr>
      <xdr:spPr>
        <a:xfrm>
          <a:off x="5657851" y="3333750"/>
          <a:ext cx="733424"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419100</xdr:colOff>
      <xdr:row>37</xdr:row>
      <xdr:rowOff>47625</xdr:rowOff>
    </xdr:from>
    <xdr:to>
      <xdr:col>12</xdr:col>
      <xdr:colOff>510825</xdr:colOff>
      <xdr:row>38</xdr:row>
      <xdr:rowOff>151500</xdr:rowOff>
    </xdr:to>
    <xdr:sp macro="" textlink="">
      <xdr:nvSpPr>
        <xdr:cNvPr id="3" name="Seta: Para a Esquerda 2">
          <a:hlinkClick xmlns:r="http://schemas.openxmlformats.org/officeDocument/2006/relationships" r:id="rId1"/>
          <a:extLst>
            <a:ext uri="{FF2B5EF4-FFF2-40B4-BE49-F238E27FC236}">
              <a16:creationId xmlns:a16="http://schemas.microsoft.com/office/drawing/2014/main" id="{32CAD460-9AE0-465D-B8F7-0FEA19933B7E}"/>
            </a:ext>
          </a:extLst>
        </xdr:cNvPr>
        <xdr:cNvSpPr/>
      </xdr:nvSpPr>
      <xdr:spPr>
        <a:xfrm>
          <a:off x="6905625" y="6543675"/>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447675</xdr:colOff>
      <xdr:row>13</xdr:row>
      <xdr:rowOff>38100</xdr:rowOff>
    </xdr:from>
    <xdr:to>
      <xdr:col>13</xdr:col>
      <xdr:colOff>15525</xdr:colOff>
      <xdr:row>14</xdr:row>
      <xdr:rowOff>141975</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46511E7A-0212-4806-8CBE-B46C2FAF5EDA}"/>
            </a:ext>
          </a:extLst>
        </xdr:cNvPr>
        <xdr:cNvSpPr/>
      </xdr:nvSpPr>
      <xdr:spPr>
        <a:xfrm>
          <a:off x="6934200" y="31051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400049</xdr:colOff>
      <xdr:row>14</xdr:row>
      <xdr:rowOff>47625</xdr:rowOff>
    </xdr:from>
    <xdr:to>
      <xdr:col>12</xdr:col>
      <xdr:colOff>491774</xdr:colOff>
      <xdr:row>15</xdr:row>
      <xdr:rowOff>114300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0609845F-F3C7-4959-8B27-AFA3AA1986D4}"/>
            </a:ext>
          </a:extLst>
        </xdr:cNvPr>
        <xdr:cNvSpPr/>
      </xdr:nvSpPr>
      <xdr:spPr>
        <a:xfrm>
          <a:off x="6886574" y="3371850"/>
          <a:ext cx="615600" cy="3048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428624</xdr:colOff>
      <xdr:row>14</xdr:row>
      <xdr:rowOff>47625</xdr:rowOff>
    </xdr:from>
    <xdr:to>
      <xdr:col>12</xdr:col>
      <xdr:colOff>520349</xdr:colOff>
      <xdr:row>15</xdr:row>
      <xdr:rowOff>151500</xdr:rowOff>
    </xdr:to>
    <xdr:sp macro="" textlink="">
      <xdr:nvSpPr>
        <xdr:cNvPr id="2" name="Seta: Para a Esquerda 1">
          <a:hlinkClick xmlns:r="http://schemas.openxmlformats.org/officeDocument/2006/relationships" r:id="rId1"/>
          <a:extLst>
            <a:ext uri="{FF2B5EF4-FFF2-40B4-BE49-F238E27FC236}">
              <a16:creationId xmlns:a16="http://schemas.microsoft.com/office/drawing/2014/main" id="{05DB59DF-448D-4E11-A8E2-618E04B8D146}"/>
            </a:ext>
          </a:extLst>
        </xdr:cNvPr>
        <xdr:cNvSpPr/>
      </xdr:nvSpPr>
      <xdr:spPr>
        <a:xfrm>
          <a:off x="7019924" y="3371850"/>
          <a:ext cx="615600" cy="342000"/>
        </a:xfrm>
        <a:prstGeom prst="leftArrow">
          <a:avLst/>
        </a:prstGeom>
        <a:solidFill>
          <a:schemeClr val="bg1">
            <a:lumMod val="85000"/>
          </a:schemeClr>
        </a:solid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pt-PT" sz="800" b="0">
              <a:solidFill>
                <a:sysClr val="windowText" lastClr="000000"/>
              </a:solidFill>
              <a:latin typeface="Arial" panose="020B0604020202020204" pitchFamily="34" charset="0"/>
              <a:cs typeface="Arial" panose="020B0604020202020204" pitchFamily="34" charset="0"/>
            </a:rPr>
            <a:t>índice</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rvansrarq01\nep$\GER\Boletim%20Trim.%20Conjuntura\Boletim%2098%204&#186;Trim\Regional\I%20-%20Pre&#231;os\QuadrosIP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x média"/>
      <sheetName val="Tx homóloga"/>
      <sheetName val="Tx mensal"/>
      <sheetName val="índices"/>
      <sheetName val="Graf1"/>
      <sheetName val="Graf2"/>
      <sheetName val="Graf3"/>
      <sheetName val="Graf4"/>
      <sheetName val="Graf5"/>
      <sheetName val="Graf6"/>
      <sheetName val="Quadro1"/>
      <sheetName val="Quadro2"/>
      <sheetName val="Qnorte"/>
      <sheetName val="Module1"/>
      <sheetName val="Quadro"/>
      <sheetName val="Graf2 exp"/>
      <sheetName val="Figura_30"/>
      <sheetName val="Figura_3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Tema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99B1CE-440F-4C5E-B9DA-F7FF060DB314}">
  <sheetPr>
    <pageSetUpPr fitToPage="1"/>
  </sheetPr>
  <dimension ref="B1:IO49"/>
  <sheetViews>
    <sheetView showGridLines="0" tabSelected="1" zoomScaleNormal="100" workbookViewId="0">
      <selection activeCell="D2" sqref="D2"/>
    </sheetView>
  </sheetViews>
  <sheetFormatPr defaultColWidth="9.109375" defaultRowHeight="14.4" x14ac:dyDescent="0.3"/>
  <cols>
    <col min="1" max="1" width="1.109375" style="162" customWidth="1"/>
    <col min="2" max="2" width="134" style="162" bestFit="1" customWidth="1"/>
    <col min="3" max="16384" width="9.109375" style="162"/>
  </cols>
  <sheetData>
    <row r="1" spans="2:249" ht="4.5" customHeight="1" x14ac:dyDescent="0.3"/>
    <row r="2" spans="2:249" ht="18.899999999999999" customHeight="1" x14ac:dyDescent="0.3">
      <c r="B2" s="246" t="s">
        <v>238</v>
      </c>
      <c r="C2" s="163"/>
      <c r="D2" s="163"/>
      <c r="E2" s="163"/>
      <c r="F2" s="163"/>
      <c r="G2" s="16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163"/>
      <c r="BN2" s="163"/>
      <c r="BO2" s="163"/>
      <c r="BP2" s="163"/>
      <c r="BQ2" s="163"/>
      <c r="BR2" s="163"/>
      <c r="BS2" s="163"/>
      <c r="BT2" s="163"/>
      <c r="BU2" s="163"/>
      <c r="BV2" s="163"/>
      <c r="BW2" s="163"/>
      <c r="BX2" s="163"/>
      <c r="BY2" s="163"/>
      <c r="BZ2" s="163"/>
      <c r="CA2" s="163"/>
      <c r="CB2" s="163"/>
      <c r="CC2" s="163"/>
      <c r="CD2" s="163"/>
      <c r="CE2" s="163"/>
      <c r="CF2" s="163"/>
      <c r="CG2" s="163"/>
      <c r="CH2" s="163"/>
      <c r="CI2" s="163"/>
      <c r="CJ2" s="163"/>
      <c r="CK2" s="163"/>
      <c r="CL2" s="163"/>
      <c r="CM2" s="163"/>
      <c r="CN2" s="163"/>
      <c r="CO2" s="163"/>
      <c r="CP2" s="163"/>
      <c r="CQ2" s="163"/>
      <c r="CR2" s="163"/>
      <c r="CS2" s="163"/>
      <c r="CT2" s="163"/>
      <c r="CU2" s="163"/>
      <c r="CV2" s="163"/>
      <c r="CW2" s="163"/>
      <c r="CX2" s="163"/>
      <c r="CY2" s="163"/>
      <c r="CZ2" s="163"/>
      <c r="DA2" s="163"/>
      <c r="DB2" s="163"/>
      <c r="DC2" s="163"/>
      <c r="DD2" s="163"/>
      <c r="DE2" s="163"/>
      <c r="DF2" s="163"/>
      <c r="DG2" s="163"/>
      <c r="DH2" s="163"/>
      <c r="DI2" s="163"/>
      <c r="DJ2" s="163"/>
      <c r="DK2" s="163"/>
      <c r="DL2" s="163"/>
      <c r="DM2" s="163"/>
      <c r="DN2" s="163"/>
      <c r="DO2" s="163"/>
      <c r="DP2" s="163"/>
      <c r="DQ2" s="163"/>
      <c r="DR2" s="163"/>
      <c r="DS2" s="163"/>
      <c r="DT2" s="163"/>
      <c r="DU2" s="163"/>
      <c r="DV2" s="163"/>
      <c r="DW2" s="163"/>
      <c r="DX2" s="163"/>
      <c r="DY2" s="163"/>
      <c r="DZ2" s="163"/>
      <c r="EA2" s="163"/>
      <c r="EB2" s="163"/>
      <c r="EC2" s="163"/>
      <c r="ED2" s="163"/>
      <c r="EE2" s="163"/>
      <c r="EF2" s="163"/>
      <c r="EG2" s="163"/>
      <c r="EH2" s="163"/>
      <c r="EI2" s="163"/>
      <c r="EJ2" s="163"/>
      <c r="EK2" s="163"/>
      <c r="EL2" s="163"/>
      <c r="EM2" s="163"/>
      <c r="EN2" s="163"/>
      <c r="EO2" s="163"/>
      <c r="EP2" s="163"/>
      <c r="EQ2" s="163"/>
      <c r="ER2" s="163"/>
      <c r="ES2" s="163"/>
      <c r="ET2" s="163"/>
      <c r="EU2" s="163"/>
      <c r="EV2" s="163"/>
      <c r="EW2" s="163"/>
      <c r="EX2" s="163"/>
      <c r="EY2" s="163"/>
      <c r="EZ2" s="163"/>
      <c r="FA2" s="163"/>
      <c r="FB2" s="163"/>
      <c r="FC2" s="163"/>
      <c r="FD2" s="163"/>
      <c r="FE2" s="163"/>
      <c r="FF2" s="163"/>
      <c r="FG2" s="163"/>
      <c r="FH2" s="163"/>
      <c r="FI2" s="163"/>
      <c r="FJ2" s="163"/>
      <c r="FK2" s="163"/>
      <c r="FL2" s="163"/>
      <c r="FM2" s="163"/>
      <c r="FN2" s="163"/>
      <c r="FO2" s="163"/>
      <c r="FP2" s="163"/>
      <c r="FQ2" s="163"/>
      <c r="FR2" s="163"/>
      <c r="FS2" s="163"/>
      <c r="FT2" s="163"/>
      <c r="FU2" s="163"/>
      <c r="FV2" s="163"/>
      <c r="FW2" s="163"/>
      <c r="FX2" s="163"/>
      <c r="FY2" s="163"/>
      <c r="FZ2" s="163"/>
      <c r="GA2" s="163"/>
      <c r="GB2" s="163"/>
      <c r="GC2" s="163"/>
      <c r="GD2" s="163"/>
      <c r="GE2" s="163"/>
      <c r="GF2" s="163"/>
      <c r="GG2" s="163"/>
      <c r="GH2" s="163"/>
      <c r="GI2" s="163"/>
      <c r="GJ2" s="163"/>
      <c r="GK2" s="163"/>
      <c r="GL2" s="163"/>
      <c r="GM2" s="163"/>
      <c r="GN2" s="163"/>
      <c r="GO2" s="163"/>
      <c r="GP2" s="163"/>
      <c r="GQ2" s="163"/>
      <c r="GR2" s="163"/>
      <c r="GS2" s="163"/>
      <c r="GT2" s="163"/>
      <c r="GU2" s="163"/>
      <c r="GV2" s="163"/>
      <c r="GW2" s="163"/>
      <c r="GX2" s="163"/>
      <c r="GY2" s="163"/>
      <c r="GZ2" s="163"/>
      <c r="HA2" s="163"/>
      <c r="HB2" s="163"/>
      <c r="HC2" s="163"/>
      <c r="HD2" s="163"/>
      <c r="HE2" s="163"/>
      <c r="HF2" s="163"/>
      <c r="HG2" s="163"/>
      <c r="HH2" s="163"/>
      <c r="HI2" s="163"/>
      <c r="HJ2" s="163"/>
      <c r="HK2" s="163"/>
      <c r="HL2" s="163"/>
      <c r="HM2" s="163"/>
      <c r="HN2" s="163"/>
      <c r="HO2" s="163"/>
      <c r="HP2" s="163"/>
      <c r="HQ2" s="163"/>
      <c r="HR2" s="163"/>
      <c r="HS2" s="163"/>
      <c r="HT2" s="163"/>
      <c r="HU2" s="163"/>
      <c r="HV2" s="163"/>
      <c r="HW2" s="163"/>
      <c r="HX2" s="163"/>
      <c r="HY2" s="163"/>
      <c r="HZ2" s="163"/>
      <c r="IA2" s="163"/>
      <c r="IB2" s="163"/>
      <c r="IC2" s="163"/>
      <c r="ID2" s="163"/>
      <c r="IE2" s="163"/>
      <c r="IF2" s="163"/>
      <c r="IG2" s="163"/>
      <c r="IH2" s="163"/>
      <c r="II2" s="163"/>
      <c r="IJ2" s="163"/>
      <c r="IK2" s="163"/>
      <c r="IL2" s="163"/>
      <c r="IM2" s="163"/>
      <c r="IN2" s="163"/>
      <c r="IO2" s="163"/>
    </row>
    <row r="3" spans="2:249" ht="3" customHeight="1" x14ac:dyDescent="0.3">
      <c r="B3" s="164"/>
      <c r="C3" s="163"/>
      <c r="D3" s="163"/>
      <c r="E3" s="163"/>
      <c r="F3" s="163"/>
      <c r="G3" s="163"/>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c r="IO3" s="163"/>
    </row>
    <row r="4" spans="2:249" ht="18.899999999999999" customHeight="1" x14ac:dyDescent="0.3">
      <c r="B4" s="182" t="s">
        <v>239</v>
      </c>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c r="AM4" s="163"/>
      <c r="AN4" s="163"/>
      <c r="AO4" s="163"/>
      <c r="AP4" s="163"/>
      <c r="AQ4" s="163"/>
      <c r="AR4" s="163"/>
      <c r="AS4" s="163"/>
      <c r="AT4" s="163"/>
      <c r="AU4" s="163"/>
      <c r="AV4" s="163"/>
      <c r="AW4" s="163"/>
      <c r="AX4" s="163"/>
      <c r="AY4" s="163"/>
      <c r="AZ4" s="163"/>
      <c r="BA4" s="163"/>
      <c r="BB4" s="163"/>
      <c r="BC4" s="163"/>
      <c r="BD4" s="163"/>
      <c r="BE4" s="163"/>
      <c r="BF4" s="163"/>
      <c r="BG4" s="163"/>
      <c r="BH4" s="163"/>
      <c r="BI4" s="163"/>
      <c r="BJ4" s="163"/>
      <c r="BK4" s="163"/>
      <c r="BL4" s="163"/>
      <c r="BM4" s="163"/>
      <c r="BN4" s="163"/>
      <c r="BO4" s="163"/>
      <c r="BP4" s="163"/>
      <c r="BQ4" s="163"/>
      <c r="BR4" s="163"/>
      <c r="BS4" s="163"/>
      <c r="BT4" s="163"/>
      <c r="BU4" s="163"/>
      <c r="BV4" s="163"/>
      <c r="BW4" s="163"/>
      <c r="BX4" s="163"/>
      <c r="BY4" s="163"/>
      <c r="BZ4" s="163"/>
      <c r="CA4" s="163"/>
      <c r="CB4" s="163"/>
      <c r="CC4" s="163"/>
      <c r="CD4" s="163"/>
      <c r="CE4" s="163"/>
      <c r="CF4" s="163"/>
      <c r="CG4" s="163"/>
      <c r="CH4" s="163"/>
      <c r="CI4" s="163"/>
      <c r="CJ4" s="163"/>
      <c r="CK4" s="163"/>
      <c r="CL4" s="163"/>
      <c r="CM4" s="163"/>
      <c r="CN4" s="163"/>
      <c r="CO4" s="163"/>
      <c r="CP4" s="163"/>
      <c r="CQ4" s="163"/>
      <c r="CR4" s="163"/>
      <c r="CS4" s="163"/>
      <c r="CT4" s="163"/>
      <c r="CU4" s="163"/>
      <c r="CV4" s="163"/>
      <c r="CW4" s="163"/>
      <c r="CX4" s="163"/>
      <c r="CY4" s="163"/>
      <c r="CZ4" s="163"/>
      <c r="DA4" s="163"/>
      <c r="DB4" s="163"/>
      <c r="DC4" s="163"/>
      <c r="DD4" s="163"/>
      <c r="DE4" s="163"/>
      <c r="DF4" s="163"/>
      <c r="DG4" s="163"/>
      <c r="DH4" s="163"/>
      <c r="DI4" s="163"/>
      <c r="DJ4" s="163"/>
      <c r="DK4" s="163"/>
      <c r="DL4" s="163"/>
      <c r="DM4" s="163"/>
      <c r="DN4" s="163"/>
      <c r="DO4" s="163"/>
      <c r="DP4" s="163"/>
      <c r="DQ4" s="163"/>
      <c r="DR4" s="163"/>
      <c r="DS4" s="163"/>
      <c r="DT4" s="163"/>
      <c r="DU4" s="163"/>
      <c r="DV4" s="163"/>
      <c r="DW4" s="163"/>
      <c r="DX4" s="163"/>
      <c r="DY4" s="163"/>
      <c r="DZ4" s="163"/>
      <c r="EA4" s="163"/>
      <c r="EB4" s="163"/>
      <c r="EC4" s="163"/>
      <c r="ED4" s="163"/>
      <c r="EE4" s="163"/>
      <c r="EF4" s="163"/>
      <c r="EG4" s="163"/>
      <c r="EH4" s="163"/>
      <c r="EI4" s="163"/>
      <c r="EJ4" s="163"/>
      <c r="EK4" s="163"/>
      <c r="EL4" s="163"/>
      <c r="EM4" s="163"/>
      <c r="EN4" s="163"/>
      <c r="EO4" s="163"/>
      <c r="EP4" s="163"/>
      <c r="EQ4" s="163"/>
      <c r="ER4" s="163"/>
      <c r="ES4" s="163"/>
      <c r="ET4" s="163"/>
      <c r="EU4" s="163"/>
      <c r="EV4" s="163"/>
      <c r="EW4" s="163"/>
      <c r="EX4" s="163"/>
      <c r="EY4" s="163"/>
      <c r="EZ4" s="163"/>
      <c r="FA4" s="163"/>
      <c r="FB4" s="163"/>
      <c r="FC4" s="163"/>
      <c r="FD4" s="163"/>
      <c r="FE4" s="163"/>
      <c r="FF4" s="163"/>
      <c r="FG4" s="163"/>
      <c r="FH4" s="163"/>
      <c r="FI4" s="163"/>
      <c r="FJ4" s="163"/>
      <c r="FK4" s="163"/>
      <c r="FL4" s="163"/>
      <c r="FM4" s="163"/>
      <c r="FN4" s="163"/>
      <c r="FO4" s="163"/>
      <c r="FP4" s="163"/>
      <c r="FQ4" s="163"/>
      <c r="FR4" s="163"/>
      <c r="FS4" s="163"/>
      <c r="FT4" s="163"/>
      <c r="FU4" s="163"/>
      <c r="FV4" s="163"/>
      <c r="FW4" s="163"/>
      <c r="FX4" s="163"/>
      <c r="FY4" s="163"/>
      <c r="FZ4" s="163"/>
      <c r="GA4" s="163"/>
      <c r="GB4" s="163"/>
      <c r="GC4" s="163"/>
      <c r="GD4" s="163"/>
      <c r="GE4" s="163"/>
      <c r="GF4" s="163"/>
      <c r="GG4" s="163"/>
      <c r="GH4" s="163"/>
      <c r="GI4" s="163"/>
      <c r="GJ4" s="163"/>
      <c r="GK4" s="163"/>
      <c r="GL4" s="163"/>
      <c r="GM4" s="163"/>
      <c r="GN4" s="163"/>
      <c r="GO4" s="163"/>
      <c r="GP4" s="163"/>
      <c r="GQ4" s="163"/>
      <c r="GR4" s="163"/>
      <c r="GS4" s="163"/>
      <c r="GT4" s="163"/>
      <c r="GU4" s="163"/>
      <c r="GV4" s="163"/>
      <c r="GW4" s="163"/>
      <c r="GX4" s="163"/>
      <c r="GY4" s="163"/>
      <c r="GZ4" s="163"/>
      <c r="HA4" s="163"/>
      <c r="HB4" s="163"/>
      <c r="HC4" s="163"/>
      <c r="HD4" s="163"/>
      <c r="HE4" s="163"/>
      <c r="HF4" s="163"/>
      <c r="HG4" s="163"/>
      <c r="HH4" s="163"/>
      <c r="HI4" s="163"/>
      <c r="HJ4" s="163"/>
      <c r="HK4" s="163"/>
      <c r="HL4" s="163"/>
      <c r="HM4" s="163"/>
      <c r="HN4" s="163"/>
      <c r="HO4" s="163"/>
      <c r="HP4" s="163"/>
      <c r="HQ4" s="163"/>
      <c r="HR4" s="163"/>
      <c r="HS4" s="163"/>
      <c r="HT4" s="163"/>
      <c r="HU4" s="163"/>
      <c r="HV4" s="163"/>
      <c r="HW4" s="163"/>
      <c r="HX4" s="163"/>
      <c r="HY4" s="163"/>
      <c r="HZ4" s="163"/>
      <c r="IA4" s="163"/>
      <c r="IB4" s="163"/>
      <c r="IC4" s="163"/>
      <c r="ID4" s="163"/>
      <c r="IE4" s="163"/>
      <c r="IF4" s="163"/>
      <c r="IG4" s="163"/>
      <c r="IH4" s="163"/>
      <c r="II4" s="163"/>
      <c r="IJ4" s="163"/>
      <c r="IK4" s="163"/>
      <c r="IL4" s="163"/>
      <c r="IM4" s="163"/>
      <c r="IN4" s="163"/>
      <c r="IO4" s="163"/>
    </row>
    <row r="5" spans="2:249" ht="4.5" customHeight="1" x14ac:dyDescent="0.3">
      <c r="B5" s="165"/>
      <c r="C5" s="163"/>
      <c r="D5" s="163"/>
      <c r="E5" s="163"/>
      <c r="F5" s="163"/>
      <c r="G5" s="163"/>
      <c r="H5" s="163"/>
      <c r="I5" s="163"/>
      <c r="J5" s="163"/>
      <c r="K5" s="163"/>
      <c r="L5" s="163"/>
      <c r="M5" s="163"/>
      <c r="N5" s="163"/>
      <c r="O5" s="163"/>
      <c r="P5" s="163"/>
      <c r="Q5" s="163"/>
      <c r="R5" s="163"/>
      <c r="S5" s="163"/>
      <c r="T5" s="163"/>
      <c r="U5" s="163"/>
      <c r="V5" s="163"/>
      <c r="W5" s="163"/>
      <c r="X5" s="163"/>
      <c r="Y5" s="163"/>
      <c r="Z5" s="163"/>
      <c r="AA5" s="163"/>
      <c r="AB5" s="163"/>
      <c r="AC5" s="163"/>
      <c r="AD5" s="163"/>
      <c r="AE5" s="163"/>
      <c r="AF5" s="163"/>
      <c r="AG5" s="163"/>
      <c r="AH5" s="163"/>
      <c r="AI5" s="163"/>
      <c r="AJ5" s="163"/>
      <c r="AK5" s="163"/>
      <c r="AL5" s="163"/>
      <c r="AM5" s="163"/>
      <c r="AN5" s="163"/>
      <c r="AO5" s="163"/>
      <c r="AP5" s="163"/>
      <c r="AQ5" s="163"/>
      <c r="AR5" s="163"/>
      <c r="AS5" s="163"/>
      <c r="AT5" s="163"/>
      <c r="AU5" s="163"/>
      <c r="AV5" s="163"/>
      <c r="AW5" s="163"/>
      <c r="AX5" s="163"/>
      <c r="AY5" s="163"/>
      <c r="AZ5" s="163"/>
      <c r="BA5" s="163"/>
      <c r="BB5" s="163"/>
      <c r="BC5" s="163"/>
      <c r="BD5" s="163"/>
      <c r="BE5" s="163"/>
      <c r="BF5" s="163"/>
      <c r="BG5" s="163"/>
      <c r="BH5" s="163"/>
      <c r="BI5" s="163"/>
      <c r="BJ5" s="163"/>
      <c r="BK5" s="163"/>
      <c r="BL5" s="163"/>
      <c r="BM5" s="163"/>
      <c r="BN5" s="163"/>
      <c r="BO5" s="163"/>
      <c r="BP5" s="163"/>
      <c r="BQ5" s="163"/>
      <c r="BR5" s="163"/>
      <c r="BS5" s="163"/>
      <c r="BT5" s="163"/>
      <c r="BU5" s="163"/>
      <c r="BV5" s="163"/>
      <c r="BW5" s="163"/>
      <c r="BX5" s="163"/>
      <c r="BY5" s="163"/>
      <c r="BZ5" s="163"/>
      <c r="CA5" s="163"/>
      <c r="CB5" s="163"/>
      <c r="CC5" s="163"/>
      <c r="CD5" s="163"/>
      <c r="CE5" s="163"/>
      <c r="CF5" s="163"/>
      <c r="CG5" s="163"/>
      <c r="CH5" s="163"/>
      <c r="CI5" s="163"/>
      <c r="CJ5" s="163"/>
      <c r="CK5" s="163"/>
      <c r="CL5" s="163"/>
      <c r="CM5" s="163"/>
      <c r="CN5" s="163"/>
      <c r="CO5" s="163"/>
      <c r="CP5" s="163"/>
      <c r="CQ5" s="163"/>
      <c r="CR5" s="163"/>
      <c r="CS5" s="163"/>
      <c r="CT5" s="163"/>
      <c r="CU5" s="163"/>
      <c r="CV5" s="163"/>
      <c r="CW5" s="163"/>
      <c r="CX5" s="163"/>
      <c r="CY5" s="163"/>
      <c r="CZ5" s="163"/>
      <c r="DA5" s="163"/>
      <c r="DB5" s="163"/>
      <c r="DC5" s="163"/>
      <c r="DD5" s="163"/>
      <c r="DE5" s="163"/>
      <c r="DF5" s="163"/>
      <c r="DG5" s="163"/>
      <c r="DH5" s="163"/>
      <c r="DI5" s="163"/>
      <c r="DJ5" s="163"/>
      <c r="DK5" s="163"/>
      <c r="DL5" s="163"/>
      <c r="DM5" s="163"/>
      <c r="DN5" s="163"/>
      <c r="DO5" s="163"/>
      <c r="DP5" s="163"/>
      <c r="DQ5" s="163"/>
      <c r="DR5" s="163"/>
      <c r="DS5" s="163"/>
      <c r="DT5" s="163"/>
      <c r="DU5" s="163"/>
      <c r="DV5" s="163"/>
      <c r="DW5" s="163"/>
      <c r="DX5" s="163"/>
      <c r="DY5" s="163"/>
      <c r="DZ5" s="163"/>
      <c r="EA5" s="163"/>
      <c r="EB5" s="163"/>
      <c r="EC5" s="163"/>
      <c r="ED5" s="163"/>
      <c r="EE5" s="163"/>
      <c r="EF5" s="163"/>
      <c r="EG5" s="163"/>
      <c r="EH5" s="163"/>
      <c r="EI5" s="163"/>
      <c r="EJ5" s="163"/>
      <c r="EK5" s="163"/>
      <c r="EL5" s="163"/>
      <c r="EM5" s="163"/>
      <c r="EN5" s="163"/>
      <c r="EO5" s="163"/>
      <c r="EP5" s="163"/>
      <c r="EQ5" s="163"/>
      <c r="ER5" s="163"/>
      <c r="ES5" s="163"/>
      <c r="ET5" s="163"/>
      <c r="EU5" s="163"/>
      <c r="EV5" s="163"/>
      <c r="EW5" s="163"/>
      <c r="EX5" s="163"/>
      <c r="EY5" s="163"/>
      <c r="EZ5" s="163"/>
      <c r="FA5" s="163"/>
      <c r="FB5" s="163"/>
      <c r="FC5" s="163"/>
      <c r="FD5" s="163"/>
      <c r="FE5" s="163"/>
      <c r="FF5" s="163"/>
      <c r="FG5" s="163"/>
      <c r="FH5" s="163"/>
      <c r="FI5" s="163"/>
      <c r="FJ5" s="163"/>
      <c r="FK5" s="163"/>
      <c r="FL5" s="163"/>
      <c r="FM5" s="163"/>
      <c r="FN5" s="163"/>
      <c r="FO5" s="163"/>
      <c r="FP5" s="163"/>
      <c r="FQ5" s="163"/>
      <c r="FR5" s="163"/>
      <c r="FS5" s="163"/>
      <c r="FT5" s="163"/>
      <c r="FU5" s="163"/>
      <c r="FV5" s="163"/>
      <c r="FW5" s="163"/>
      <c r="FX5" s="163"/>
      <c r="FY5" s="163"/>
      <c r="FZ5" s="163"/>
      <c r="GA5" s="163"/>
      <c r="GB5" s="163"/>
      <c r="GC5" s="163"/>
      <c r="GD5" s="163"/>
      <c r="GE5" s="163"/>
      <c r="GF5" s="163"/>
      <c r="GG5" s="163"/>
      <c r="GH5" s="163"/>
      <c r="GI5" s="163"/>
      <c r="GJ5" s="163"/>
      <c r="GK5" s="163"/>
      <c r="GL5" s="163"/>
      <c r="GM5" s="163"/>
      <c r="GN5" s="163"/>
      <c r="GO5" s="163"/>
      <c r="GP5" s="163"/>
      <c r="GQ5" s="163"/>
      <c r="GR5" s="163"/>
      <c r="GS5" s="163"/>
      <c r="GT5" s="163"/>
      <c r="GU5" s="163"/>
      <c r="GV5" s="163"/>
      <c r="GW5" s="163"/>
      <c r="GX5" s="163"/>
      <c r="GY5" s="163"/>
      <c r="GZ5" s="163"/>
      <c r="HA5" s="163"/>
      <c r="HB5" s="163"/>
      <c r="HC5" s="163"/>
      <c r="HD5" s="163"/>
      <c r="HE5" s="163"/>
      <c r="HF5" s="163"/>
      <c r="HG5" s="163"/>
      <c r="HH5" s="163"/>
      <c r="HI5" s="163"/>
      <c r="HJ5" s="163"/>
      <c r="HK5" s="163"/>
      <c r="HL5" s="163"/>
      <c r="HM5" s="163"/>
      <c r="HN5" s="163"/>
      <c r="HO5" s="163"/>
      <c r="HP5" s="163"/>
      <c r="HQ5" s="163"/>
      <c r="HR5" s="163"/>
      <c r="HS5" s="163"/>
      <c r="HT5" s="163"/>
      <c r="HU5" s="163"/>
      <c r="HV5" s="163"/>
      <c r="HW5" s="163"/>
      <c r="HX5" s="163"/>
      <c r="HY5" s="163"/>
      <c r="HZ5" s="163"/>
      <c r="IA5" s="163"/>
      <c r="IB5" s="163"/>
      <c r="IC5" s="163"/>
      <c r="ID5" s="163"/>
      <c r="IE5" s="163"/>
      <c r="IF5" s="163"/>
      <c r="IG5" s="163"/>
      <c r="IH5" s="163"/>
      <c r="II5" s="163"/>
      <c r="IJ5" s="163"/>
      <c r="IK5" s="163"/>
      <c r="IL5" s="163"/>
      <c r="IM5" s="163"/>
      <c r="IN5" s="163"/>
      <c r="IO5" s="163"/>
    </row>
    <row r="6" spans="2:249" ht="18.899999999999999" customHeight="1" x14ac:dyDescent="0.3">
      <c r="B6" s="166" t="s">
        <v>133</v>
      </c>
      <c r="C6" s="167"/>
      <c r="D6" s="167"/>
      <c r="E6" s="167"/>
      <c r="F6" s="167"/>
      <c r="G6" s="167"/>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67"/>
      <c r="AV6" s="167"/>
      <c r="AW6" s="167"/>
      <c r="AX6" s="167"/>
      <c r="AY6" s="167"/>
      <c r="AZ6" s="167"/>
      <c r="BA6" s="167"/>
      <c r="BB6" s="167"/>
      <c r="BC6" s="167"/>
      <c r="BD6" s="167"/>
      <c r="BE6" s="167"/>
      <c r="BF6" s="167"/>
      <c r="BG6" s="167"/>
      <c r="BH6" s="167"/>
      <c r="BI6" s="167"/>
      <c r="BJ6" s="167"/>
      <c r="BK6" s="167"/>
      <c r="BL6" s="167"/>
      <c r="BM6" s="167"/>
      <c r="BN6" s="167"/>
      <c r="BO6" s="167"/>
      <c r="BP6" s="167"/>
      <c r="BQ6" s="167"/>
      <c r="BR6" s="167"/>
      <c r="BS6" s="167"/>
      <c r="BT6" s="167"/>
      <c r="BU6" s="167"/>
      <c r="BV6" s="167"/>
      <c r="BW6" s="167"/>
      <c r="BX6" s="167"/>
      <c r="BY6" s="167"/>
      <c r="BZ6" s="167"/>
      <c r="CA6" s="167"/>
      <c r="CB6" s="167"/>
      <c r="CC6" s="167"/>
      <c r="CD6" s="167"/>
      <c r="CE6" s="167"/>
      <c r="CF6" s="167"/>
      <c r="CG6" s="167"/>
      <c r="CH6" s="167"/>
      <c r="CI6" s="167"/>
      <c r="CJ6" s="167"/>
      <c r="CK6" s="167"/>
      <c r="CL6" s="167"/>
      <c r="CM6" s="167"/>
      <c r="CN6" s="167"/>
      <c r="CO6" s="167"/>
      <c r="CP6" s="167"/>
      <c r="CQ6" s="167"/>
      <c r="CR6" s="167"/>
      <c r="CS6" s="167"/>
      <c r="CT6" s="167"/>
      <c r="CU6" s="167"/>
      <c r="CV6" s="167"/>
      <c r="CW6" s="167"/>
      <c r="CX6" s="167"/>
      <c r="CY6" s="167"/>
      <c r="CZ6" s="167"/>
      <c r="DA6" s="167"/>
      <c r="DB6" s="167"/>
      <c r="DC6" s="167"/>
      <c r="DD6" s="167"/>
      <c r="DE6" s="167"/>
      <c r="DF6" s="167"/>
      <c r="DG6" s="167"/>
      <c r="DH6" s="167"/>
      <c r="DI6" s="167"/>
      <c r="DJ6" s="167"/>
      <c r="DK6" s="167"/>
      <c r="DL6" s="167"/>
      <c r="DM6" s="167"/>
      <c r="DN6" s="167"/>
      <c r="DO6" s="167"/>
      <c r="DP6" s="167"/>
      <c r="DQ6" s="167"/>
      <c r="DR6" s="167"/>
      <c r="DS6" s="167"/>
      <c r="DT6" s="167"/>
      <c r="DU6" s="167"/>
      <c r="DV6" s="167"/>
      <c r="DW6" s="167"/>
      <c r="DX6" s="167"/>
      <c r="DY6" s="167"/>
      <c r="DZ6" s="167"/>
      <c r="EA6" s="167"/>
      <c r="EB6" s="167"/>
      <c r="EC6" s="167"/>
      <c r="ED6" s="167"/>
      <c r="EE6" s="167"/>
      <c r="EF6" s="167"/>
      <c r="EG6" s="167"/>
      <c r="EH6" s="167"/>
      <c r="EI6" s="167"/>
      <c r="EJ6" s="167"/>
      <c r="EK6" s="167"/>
      <c r="EL6" s="167"/>
      <c r="EM6" s="167"/>
      <c r="EN6" s="167"/>
      <c r="EO6" s="167"/>
      <c r="EP6" s="167"/>
      <c r="EQ6" s="167"/>
      <c r="ER6" s="167"/>
      <c r="ES6" s="167"/>
      <c r="ET6" s="167"/>
      <c r="EU6" s="167"/>
      <c r="EV6" s="167"/>
      <c r="EW6" s="167"/>
      <c r="EX6" s="167"/>
      <c r="EY6" s="167"/>
      <c r="EZ6" s="167"/>
      <c r="FA6" s="167"/>
      <c r="FB6" s="167"/>
      <c r="FC6" s="167"/>
      <c r="FD6" s="167"/>
      <c r="FE6" s="167"/>
      <c r="FF6" s="167"/>
      <c r="FG6" s="167"/>
      <c r="FH6" s="167"/>
      <c r="FI6" s="167"/>
      <c r="FJ6" s="167"/>
      <c r="FK6" s="167"/>
      <c r="FL6" s="167"/>
      <c r="FM6" s="167"/>
      <c r="FN6" s="167"/>
      <c r="FO6" s="167"/>
      <c r="FP6" s="167"/>
      <c r="FQ6" s="167"/>
      <c r="FR6" s="167"/>
      <c r="FS6" s="167"/>
      <c r="FT6" s="167"/>
      <c r="FU6" s="167"/>
      <c r="FV6" s="167"/>
      <c r="FW6" s="167"/>
      <c r="FX6" s="167"/>
      <c r="FY6" s="167"/>
      <c r="FZ6" s="167"/>
      <c r="GA6" s="167"/>
      <c r="GB6" s="167"/>
      <c r="GC6" s="167"/>
      <c r="GD6" s="167"/>
      <c r="GE6" s="167"/>
      <c r="GF6" s="167"/>
      <c r="GG6" s="167"/>
      <c r="GH6" s="167"/>
      <c r="GI6" s="167"/>
      <c r="GJ6" s="167"/>
      <c r="GK6" s="167"/>
      <c r="GL6" s="167"/>
      <c r="GM6" s="167"/>
      <c r="GN6" s="167"/>
      <c r="GO6" s="167"/>
      <c r="GP6" s="167"/>
      <c r="GQ6" s="167"/>
      <c r="GR6" s="167"/>
      <c r="GS6" s="167"/>
      <c r="GT6" s="167"/>
      <c r="GU6" s="167"/>
      <c r="GV6" s="167"/>
      <c r="GW6" s="167"/>
      <c r="GX6" s="167"/>
      <c r="GY6" s="167"/>
      <c r="GZ6" s="167"/>
      <c r="HA6" s="167"/>
      <c r="HB6" s="167"/>
      <c r="HC6" s="167"/>
      <c r="HD6" s="167"/>
      <c r="HE6" s="167"/>
      <c r="HF6" s="167"/>
      <c r="HG6" s="167"/>
      <c r="HH6" s="167"/>
      <c r="HI6" s="167"/>
      <c r="HJ6" s="167"/>
      <c r="HK6" s="167"/>
      <c r="HL6" s="167"/>
      <c r="HM6" s="167"/>
      <c r="HN6" s="167"/>
      <c r="HO6" s="167"/>
      <c r="HP6" s="167"/>
      <c r="HQ6" s="167"/>
      <c r="HR6" s="167"/>
      <c r="HS6" s="167"/>
      <c r="HT6" s="167"/>
      <c r="HU6" s="167"/>
      <c r="HV6" s="167"/>
      <c r="HW6" s="167"/>
      <c r="HX6" s="167"/>
      <c r="HY6" s="167"/>
      <c r="HZ6" s="167"/>
      <c r="IA6" s="167"/>
      <c r="IB6" s="167"/>
      <c r="IC6" s="167"/>
      <c r="ID6" s="167"/>
      <c r="IE6" s="167"/>
      <c r="IF6" s="167"/>
      <c r="IG6" s="167"/>
      <c r="IH6" s="167"/>
      <c r="II6" s="167"/>
      <c r="IJ6" s="167"/>
      <c r="IK6" s="167"/>
      <c r="IL6" s="167"/>
      <c r="IM6" s="167"/>
      <c r="IN6" s="167"/>
      <c r="IO6" s="167"/>
    </row>
    <row r="7" spans="2:249" ht="4.5" customHeight="1" x14ac:dyDescent="0.3">
      <c r="B7" s="166"/>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67"/>
      <c r="AV7" s="167"/>
      <c r="AW7" s="167"/>
      <c r="AX7" s="167"/>
      <c r="AY7" s="167"/>
      <c r="AZ7" s="167"/>
      <c r="BA7" s="167"/>
      <c r="BB7" s="167"/>
      <c r="BC7" s="167"/>
      <c r="BD7" s="167"/>
      <c r="BE7" s="167"/>
      <c r="BF7" s="167"/>
      <c r="BG7" s="167"/>
      <c r="BH7" s="167"/>
      <c r="BI7" s="167"/>
      <c r="BJ7" s="167"/>
      <c r="BK7" s="167"/>
      <c r="BL7" s="167"/>
      <c r="BM7" s="167"/>
      <c r="BN7" s="167"/>
      <c r="BO7" s="167"/>
      <c r="BP7" s="167"/>
      <c r="BQ7" s="167"/>
      <c r="BR7" s="167"/>
      <c r="BS7" s="167"/>
      <c r="BT7" s="167"/>
      <c r="BU7" s="167"/>
      <c r="BV7" s="167"/>
      <c r="BW7" s="167"/>
      <c r="BX7" s="167"/>
      <c r="BY7" s="167"/>
      <c r="BZ7" s="167"/>
      <c r="CA7" s="167"/>
      <c r="CB7" s="167"/>
      <c r="CC7" s="167"/>
      <c r="CD7" s="167"/>
      <c r="CE7" s="167"/>
      <c r="CF7" s="167"/>
      <c r="CG7" s="167"/>
      <c r="CH7" s="167"/>
      <c r="CI7" s="167"/>
      <c r="CJ7" s="167"/>
      <c r="CK7" s="167"/>
      <c r="CL7" s="167"/>
      <c r="CM7" s="167"/>
      <c r="CN7" s="167"/>
      <c r="CO7" s="167"/>
      <c r="CP7" s="167"/>
      <c r="CQ7" s="167"/>
      <c r="CR7" s="167"/>
      <c r="CS7" s="167"/>
      <c r="CT7" s="167"/>
      <c r="CU7" s="167"/>
      <c r="CV7" s="167"/>
      <c r="CW7" s="167"/>
      <c r="CX7" s="167"/>
      <c r="CY7" s="167"/>
      <c r="CZ7" s="167"/>
      <c r="DA7" s="167"/>
      <c r="DB7" s="167"/>
      <c r="DC7" s="167"/>
      <c r="DD7" s="167"/>
      <c r="DE7" s="167"/>
      <c r="DF7" s="167"/>
      <c r="DG7" s="167"/>
      <c r="DH7" s="167"/>
      <c r="DI7" s="167"/>
      <c r="DJ7" s="167"/>
      <c r="DK7" s="167"/>
      <c r="DL7" s="167"/>
      <c r="DM7" s="167"/>
      <c r="DN7" s="167"/>
      <c r="DO7" s="167"/>
      <c r="DP7" s="167"/>
      <c r="DQ7" s="167"/>
      <c r="DR7" s="167"/>
      <c r="DS7" s="167"/>
      <c r="DT7" s="167"/>
      <c r="DU7" s="167"/>
      <c r="DV7" s="167"/>
      <c r="DW7" s="167"/>
      <c r="DX7" s="167"/>
      <c r="DY7" s="167"/>
      <c r="DZ7" s="167"/>
      <c r="EA7" s="167"/>
      <c r="EB7" s="167"/>
      <c r="EC7" s="167"/>
      <c r="ED7" s="167"/>
      <c r="EE7" s="167"/>
      <c r="EF7" s="167"/>
      <c r="EG7" s="167"/>
      <c r="EH7" s="167"/>
      <c r="EI7" s="167"/>
      <c r="EJ7" s="167"/>
      <c r="EK7" s="167"/>
      <c r="EL7" s="167"/>
      <c r="EM7" s="167"/>
      <c r="EN7" s="167"/>
      <c r="EO7" s="167"/>
      <c r="EP7" s="167"/>
      <c r="EQ7" s="167"/>
      <c r="ER7" s="167"/>
      <c r="ES7" s="167"/>
      <c r="ET7" s="167"/>
      <c r="EU7" s="167"/>
      <c r="EV7" s="167"/>
      <c r="EW7" s="167"/>
      <c r="EX7" s="167"/>
      <c r="EY7" s="167"/>
      <c r="EZ7" s="167"/>
      <c r="FA7" s="167"/>
      <c r="FB7" s="167"/>
      <c r="FC7" s="167"/>
      <c r="FD7" s="167"/>
      <c r="FE7" s="167"/>
      <c r="FF7" s="167"/>
      <c r="FG7" s="167"/>
      <c r="FH7" s="167"/>
      <c r="FI7" s="167"/>
      <c r="FJ7" s="167"/>
      <c r="FK7" s="167"/>
      <c r="FL7" s="167"/>
      <c r="FM7" s="167"/>
      <c r="FN7" s="167"/>
      <c r="FO7" s="167"/>
      <c r="FP7" s="167"/>
      <c r="FQ7" s="167"/>
      <c r="FR7" s="167"/>
      <c r="FS7" s="167"/>
      <c r="FT7" s="167"/>
      <c r="FU7" s="167"/>
      <c r="FV7" s="167"/>
      <c r="FW7" s="167"/>
      <c r="FX7" s="167"/>
      <c r="FY7" s="167"/>
      <c r="FZ7" s="167"/>
      <c r="GA7" s="167"/>
      <c r="GB7" s="167"/>
      <c r="GC7" s="167"/>
      <c r="GD7" s="167"/>
      <c r="GE7" s="167"/>
      <c r="GF7" s="167"/>
      <c r="GG7" s="167"/>
      <c r="GH7" s="167"/>
      <c r="GI7" s="167"/>
      <c r="GJ7" s="167"/>
      <c r="GK7" s="167"/>
      <c r="GL7" s="167"/>
      <c r="GM7" s="167"/>
      <c r="GN7" s="167"/>
      <c r="GO7" s="167"/>
      <c r="GP7" s="167"/>
      <c r="GQ7" s="167"/>
      <c r="GR7" s="167"/>
      <c r="GS7" s="167"/>
      <c r="GT7" s="167"/>
      <c r="GU7" s="167"/>
      <c r="GV7" s="167"/>
      <c r="GW7" s="167"/>
      <c r="GX7" s="167"/>
      <c r="GY7" s="167"/>
      <c r="GZ7" s="167"/>
      <c r="HA7" s="167"/>
      <c r="HB7" s="167"/>
      <c r="HC7" s="167"/>
      <c r="HD7" s="167"/>
      <c r="HE7" s="167"/>
      <c r="HF7" s="167"/>
      <c r="HG7" s="167"/>
      <c r="HH7" s="167"/>
      <c r="HI7" s="167"/>
      <c r="HJ7" s="167"/>
      <c r="HK7" s="167"/>
      <c r="HL7" s="167"/>
      <c r="HM7" s="167"/>
      <c r="HN7" s="167"/>
      <c r="HO7" s="167"/>
      <c r="HP7" s="167"/>
      <c r="HQ7" s="167"/>
      <c r="HR7" s="167"/>
      <c r="HS7" s="167"/>
      <c r="HT7" s="167"/>
      <c r="HU7" s="167"/>
      <c r="HV7" s="167"/>
      <c r="HW7" s="167"/>
      <c r="HX7" s="167"/>
      <c r="HY7" s="167"/>
      <c r="HZ7" s="167"/>
      <c r="IA7" s="167"/>
      <c r="IB7" s="167"/>
      <c r="IC7" s="167"/>
      <c r="ID7" s="167"/>
      <c r="IE7" s="167"/>
      <c r="IF7" s="167"/>
      <c r="IG7" s="167"/>
      <c r="IH7" s="167"/>
      <c r="II7" s="167"/>
      <c r="IJ7" s="167"/>
      <c r="IK7" s="167"/>
      <c r="IL7" s="167"/>
      <c r="IM7" s="167"/>
      <c r="IN7" s="167"/>
      <c r="IO7" s="167"/>
    </row>
    <row r="8" spans="2:249" ht="18.899999999999999" customHeight="1" x14ac:dyDescent="0.3">
      <c r="B8" s="168" t="s">
        <v>207</v>
      </c>
    </row>
    <row r="9" spans="2:249" ht="15" customHeight="1" x14ac:dyDescent="0.3">
      <c r="B9" s="168" t="s">
        <v>208</v>
      </c>
    </row>
    <row r="10" spans="2:249" ht="15.9" customHeight="1" x14ac:dyDescent="0.3">
      <c r="B10" s="169" t="str">
        <f>'1'!A2</f>
        <v>Quadro 1. Sinistralidade em Portugal, 2025 vs 2019</v>
      </c>
    </row>
    <row r="11" spans="2:249" ht="15.9" customHeight="1" x14ac:dyDescent="0.3">
      <c r="B11" s="169" t="str">
        <f>'2'!A2</f>
        <v>Quadro 2. Sinistralidade em Portugal, 2025 vs 2024</v>
      </c>
    </row>
    <row r="12" spans="2:249" ht="15" customHeight="1" x14ac:dyDescent="0.3">
      <c r="B12" s="245" t="s">
        <v>209</v>
      </c>
    </row>
    <row r="13" spans="2:249" ht="15" customHeight="1" x14ac:dyDescent="0.3">
      <c r="B13" s="245" t="s">
        <v>210</v>
      </c>
    </row>
    <row r="14" spans="2:249" ht="15.9" customHeight="1" x14ac:dyDescent="0.3">
      <c r="B14" s="245" t="str">
        <f>'5 e 6'!A2</f>
        <v>Quadro 5. Sinistralidade em Portugal por mês</v>
      </c>
    </row>
    <row r="15" spans="2:249" ht="15.9" customHeight="1" x14ac:dyDescent="0.3">
      <c r="B15" s="245" t="str">
        <f>'5 e 6'!A20</f>
        <v>Quadro 6. Sinistralidade em Portugal por mês, taxas de variação</v>
      </c>
    </row>
    <row r="16" spans="2:249" ht="15.9" customHeight="1" x14ac:dyDescent="0.3">
      <c r="B16" s="245" t="str">
        <f>'7'!A2</f>
        <v>Quadro 7. Sinistralidade em Portugal por dia da semana</v>
      </c>
    </row>
    <row r="17" spans="2:2" ht="15.9" customHeight="1" x14ac:dyDescent="0.3">
      <c r="B17" s="245" t="str">
        <f>'8'!A2</f>
        <v>Quadro 8. Sinistralidade em Portugal por período horário</v>
      </c>
    </row>
    <row r="18" spans="2:2" ht="15.9" customHeight="1" x14ac:dyDescent="0.3">
      <c r="B18" s="245" t="str">
        <f>'9'!A2</f>
        <v>Quadro 9. Sinistralidade em Portugal por fatores atmosféricos</v>
      </c>
    </row>
    <row r="19" spans="2:2" ht="15.9" customHeight="1" x14ac:dyDescent="0.3">
      <c r="B19" s="245" t="str">
        <f>'10 e 11'!A2</f>
        <v>Quadro 10. Sinistralidade em Portugal por natureza</v>
      </c>
    </row>
    <row r="20" spans="2:2" ht="15.9" customHeight="1" x14ac:dyDescent="0.3">
      <c r="B20" s="245" t="str">
        <f>'10 e 11'!A11</f>
        <v>Quadro 11. Sinistralidade em Portugal por natureza, taxas de variação</v>
      </c>
    </row>
    <row r="21" spans="2:2" ht="15.9" customHeight="1" x14ac:dyDescent="0.3">
      <c r="B21" s="245" t="str">
        <f>'12 e 13'!A2</f>
        <v>Quadro 12. Sinistralidade em Portugal por localização</v>
      </c>
    </row>
    <row r="22" spans="2:2" ht="15.9" customHeight="1" x14ac:dyDescent="0.3">
      <c r="B22" s="245" t="str">
        <f>'12 e 13'!A10</f>
        <v>Quadro 13. Sinistralidade em Portugal por localização, taxas de variação</v>
      </c>
    </row>
    <row r="23" spans="2:2" ht="15.9" customHeight="1" x14ac:dyDescent="0.3">
      <c r="B23" s="245" t="str">
        <f>'14 e 15'!A2</f>
        <v>Quadro 14. Sinistralidade em Portugal por tipo de via</v>
      </c>
    </row>
    <row r="24" spans="2:2" ht="15.9" customHeight="1" x14ac:dyDescent="0.3">
      <c r="B24" s="245" t="str">
        <f>'14 e 15'!A17</f>
        <v>Quadro 15. Sinistralidade em Portugal por tipo de via, taxas de variação</v>
      </c>
    </row>
    <row r="25" spans="2:2" ht="15.9" customHeight="1" x14ac:dyDescent="0.3">
      <c r="B25" s="245" t="str">
        <f>'16'!A2</f>
        <v>Quadro 16. Sinistralidade em Portugal por distrito e R.A.</v>
      </c>
    </row>
    <row r="26" spans="2:2" ht="15.9" customHeight="1" x14ac:dyDescent="0.3">
      <c r="B26" s="245" t="str">
        <f>'17 e 18'!A2</f>
        <v>Quadro 17. Sinistralidade em Portugal por categoria de utente</v>
      </c>
    </row>
    <row r="27" spans="2:2" ht="15.9" customHeight="1" x14ac:dyDescent="0.3">
      <c r="B27" s="245" t="str">
        <f>'17 e 18'!A11</f>
        <v>Quadro 18. Sinistralidade em Portugal por categoria de utente, taxas de variação</v>
      </c>
    </row>
    <row r="28" spans="2:2" ht="15.9" customHeight="1" x14ac:dyDescent="0.3">
      <c r="B28" s="245" t="str">
        <f>'19'!A2</f>
        <v>Quadro 19. Veículos intervenientes em acidentes com vítimas em Portugal</v>
      </c>
    </row>
    <row r="29" spans="2:2" ht="15.9" customHeight="1" x14ac:dyDescent="0.3">
      <c r="B29" s="245" t="str">
        <f>'20 e 21'!A2</f>
        <v>Quadro 20. Sinistralidade em Portugal por categoria de veículo e peões</v>
      </c>
    </row>
    <row r="30" spans="2:2" ht="15" customHeight="1" x14ac:dyDescent="0.3">
      <c r="B30" s="245" t="str">
        <f>'20 e 21'!A17</f>
        <v>Quadro 21. Sinistralidade em Portugal por categoria de veículo e peões, taxas de variação</v>
      </c>
    </row>
    <row r="31" spans="2:2" ht="15" customHeight="1" x14ac:dyDescent="0.3">
      <c r="B31" s="245" t="str">
        <f>'22'!A2</f>
        <v>Quadro 22. Vítimas mortais por entidade gestora de via (EGV), resumo janeiro a dezembro de 2019 e de 2025</v>
      </c>
    </row>
    <row r="32" spans="2:2" ht="15" customHeight="1" x14ac:dyDescent="0.3">
      <c r="B32" s="170"/>
    </row>
    <row r="33" spans="2:249" ht="3.75" customHeight="1" x14ac:dyDescent="0.3">
      <c r="B33" s="170"/>
    </row>
    <row r="34" spans="2:249" ht="18.899999999999999" customHeight="1" x14ac:dyDescent="0.3">
      <c r="B34" s="168" t="s">
        <v>204</v>
      </c>
    </row>
    <row r="35" spans="2:249" x14ac:dyDescent="0.3">
      <c r="B35" s="168" t="s">
        <v>203</v>
      </c>
    </row>
    <row r="36" spans="2:249" ht="15.9" customHeight="1" x14ac:dyDescent="0.3">
      <c r="B36" s="245" t="str">
        <f>'23'!A2</f>
        <v>Quadro 23. Condutores e veículos fiscalizados</v>
      </c>
      <c r="C36" s="163"/>
      <c r="D36" s="163"/>
      <c r="E36" s="163"/>
      <c r="F36" s="163"/>
      <c r="G36" s="163"/>
      <c r="H36" s="163"/>
      <c r="I36" s="163"/>
      <c r="J36" s="163"/>
      <c r="K36" s="163"/>
      <c r="L36" s="163"/>
      <c r="M36" s="163"/>
      <c r="N36" s="163"/>
      <c r="O36" s="163"/>
      <c r="P36" s="163"/>
      <c r="Q36" s="163"/>
      <c r="R36" s="163"/>
      <c r="S36" s="163"/>
      <c r="T36" s="163"/>
      <c r="U36" s="163"/>
      <c r="V36" s="163"/>
      <c r="W36" s="163"/>
      <c r="X36" s="163"/>
      <c r="Y36" s="163"/>
      <c r="Z36" s="163"/>
      <c r="AA36" s="163"/>
      <c r="AB36" s="163"/>
      <c r="AC36" s="163"/>
      <c r="AD36" s="163"/>
      <c r="AE36" s="163"/>
      <c r="AF36" s="163"/>
      <c r="AG36" s="163"/>
      <c r="AH36" s="163"/>
      <c r="AI36" s="163"/>
      <c r="AJ36" s="163"/>
      <c r="AK36" s="163"/>
      <c r="AL36" s="163"/>
      <c r="AM36" s="163"/>
      <c r="AN36" s="163"/>
      <c r="AO36" s="163"/>
      <c r="AP36" s="163"/>
      <c r="AQ36" s="163"/>
      <c r="AR36" s="163"/>
      <c r="AS36" s="163"/>
      <c r="AT36" s="163"/>
      <c r="AU36" s="163"/>
      <c r="AV36" s="163"/>
      <c r="AW36" s="163"/>
      <c r="AX36" s="163"/>
      <c r="AY36" s="163"/>
      <c r="AZ36" s="163"/>
      <c r="BA36" s="163"/>
      <c r="BB36" s="163"/>
      <c r="BC36" s="163"/>
      <c r="BD36" s="163"/>
      <c r="BE36" s="163"/>
      <c r="BF36" s="163"/>
      <c r="BG36" s="163"/>
      <c r="BH36" s="163"/>
      <c r="BI36" s="163"/>
      <c r="BJ36" s="163"/>
      <c r="BK36" s="163"/>
      <c r="BL36" s="163"/>
      <c r="BM36" s="163"/>
      <c r="BN36" s="163"/>
      <c r="BO36" s="163"/>
      <c r="BP36" s="163"/>
      <c r="BQ36" s="163"/>
      <c r="BR36" s="163"/>
      <c r="BS36" s="163"/>
      <c r="BT36" s="163"/>
      <c r="BU36" s="163"/>
      <c r="BV36" s="163"/>
      <c r="BW36" s="163"/>
      <c r="BX36" s="163"/>
      <c r="BY36" s="163"/>
      <c r="BZ36" s="163"/>
      <c r="CA36" s="163"/>
      <c r="CB36" s="163"/>
      <c r="CC36" s="163"/>
      <c r="CD36" s="163"/>
      <c r="CE36" s="163"/>
      <c r="CF36" s="163"/>
      <c r="CG36" s="163"/>
      <c r="CH36" s="163"/>
      <c r="CI36" s="163"/>
      <c r="CJ36" s="163"/>
      <c r="CK36" s="163"/>
      <c r="CL36" s="163"/>
      <c r="CM36" s="163"/>
      <c r="CN36" s="163"/>
      <c r="CO36" s="163"/>
      <c r="CP36" s="163"/>
      <c r="CQ36" s="163"/>
      <c r="CR36" s="163"/>
      <c r="CS36" s="163"/>
      <c r="CT36" s="163"/>
      <c r="CU36" s="163"/>
      <c r="CV36" s="163"/>
      <c r="CW36" s="163"/>
      <c r="CX36" s="163"/>
      <c r="CY36" s="163"/>
      <c r="CZ36" s="163"/>
      <c r="DA36" s="163"/>
      <c r="DB36" s="163"/>
      <c r="DC36" s="163"/>
      <c r="DD36" s="163"/>
      <c r="DE36" s="163"/>
      <c r="DF36" s="163"/>
      <c r="DG36" s="163"/>
      <c r="DH36" s="163"/>
      <c r="DI36" s="163"/>
      <c r="DJ36" s="163"/>
      <c r="DK36" s="163"/>
      <c r="DL36" s="163"/>
      <c r="DM36" s="163"/>
      <c r="DN36" s="163"/>
      <c r="DO36" s="163"/>
      <c r="DP36" s="163"/>
      <c r="DQ36" s="163"/>
      <c r="DR36" s="163"/>
      <c r="DS36" s="163"/>
      <c r="DT36" s="163"/>
      <c r="DU36" s="163"/>
      <c r="DV36" s="163"/>
      <c r="DW36" s="163"/>
      <c r="DX36" s="163"/>
      <c r="DY36" s="163"/>
      <c r="DZ36" s="163"/>
      <c r="EA36" s="163"/>
      <c r="EB36" s="163"/>
      <c r="EC36" s="163"/>
      <c r="ED36" s="163"/>
      <c r="EE36" s="163"/>
      <c r="EF36" s="163"/>
      <c r="EG36" s="163"/>
      <c r="EH36" s="163"/>
      <c r="EI36" s="163"/>
      <c r="EJ36" s="163"/>
      <c r="EK36" s="163"/>
      <c r="EL36" s="163"/>
      <c r="EM36" s="163"/>
      <c r="EN36" s="163"/>
      <c r="EO36" s="163"/>
      <c r="EP36" s="163"/>
      <c r="EQ36" s="163"/>
      <c r="ER36" s="163"/>
      <c r="ES36" s="163"/>
      <c r="ET36" s="163"/>
      <c r="EU36" s="163"/>
      <c r="EV36" s="163"/>
      <c r="EW36" s="163"/>
      <c r="EX36" s="163"/>
      <c r="EY36" s="163"/>
      <c r="EZ36" s="163"/>
      <c r="FA36" s="163"/>
      <c r="FB36" s="163"/>
      <c r="FC36" s="163"/>
      <c r="FD36" s="163"/>
      <c r="FE36" s="163"/>
      <c r="FF36" s="163"/>
      <c r="FG36" s="163"/>
      <c r="FH36" s="163"/>
      <c r="FI36" s="163"/>
      <c r="FJ36" s="163"/>
      <c r="FK36" s="163"/>
      <c r="FL36" s="163"/>
      <c r="FM36" s="163"/>
      <c r="FN36" s="163"/>
      <c r="FO36" s="163"/>
      <c r="FP36" s="163"/>
      <c r="FQ36" s="163"/>
      <c r="FR36" s="163"/>
      <c r="FS36" s="163"/>
      <c r="FT36" s="163"/>
      <c r="FU36" s="163"/>
      <c r="FV36" s="163"/>
      <c r="FW36" s="163"/>
      <c r="FX36" s="163"/>
      <c r="FY36" s="163"/>
      <c r="FZ36" s="163"/>
      <c r="GA36" s="163"/>
      <c r="GB36" s="163"/>
      <c r="GC36" s="163"/>
      <c r="GD36" s="163"/>
      <c r="GE36" s="163"/>
      <c r="GF36" s="163"/>
      <c r="GG36" s="163"/>
      <c r="GH36" s="163"/>
      <c r="GI36" s="163"/>
      <c r="GJ36" s="163"/>
      <c r="GK36" s="163"/>
      <c r="GL36" s="163"/>
      <c r="GM36" s="163"/>
      <c r="GN36" s="163"/>
      <c r="GO36" s="163"/>
      <c r="GP36" s="163"/>
      <c r="GQ36" s="163"/>
      <c r="GR36" s="163"/>
      <c r="GS36" s="163"/>
      <c r="GT36" s="163"/>
      <c r="GU36" s="163"/>
      <c r="GV36" s="163"/>
      <c r="GW36" s="163"/>
      <c r="GX36" s="163"/>
      <c r="GY36" s="163"/>
      <c r="GZ36" s="163"/>
      <c r="HA36" s="163"/>
      <c r="HB36" s="163"/>
      <c r="HC36" s="163"/>
      <c r="HD36" s="163"/>
      <c r="HE36" s="163"/>
      <c r="HF36" s="163"/>
      <c r="HG36" s="163"/>
      <c r="HH36" s="163"/>
      <c r="HI36" s="163"/>
      <c r="HJ36" s="163"/>
      <c r="HK36" s="163"/>
      <c r="HL36" s="163"/>
      <c r="HM36" s="163"/>
      <c r="HN36" s="163"/>
      <c r="HO36" s="163"/>
      <c r="HP36" s="163"/>
      <c r="HQ36" s="163"/>
      <c r="HR36" s="163"/>
      <c r="HS36" s="163"/>
      <c r="HT36" s="163"/>
      <c r="HU36" s="163"/>
      <c r="HV36" s="163"/>
      <c r="HW36" s="163"/>
      <c r="HX36" s="163"/>
      <c r="HY36" s="163"/>
      <c r="HZ36" s="163"/>
      <c r="IA36" s="163"/>
      <c r="IB36" s="163"/>
      <c r="IC36" s="163"/>
      <c r="ID36" s="163"/>
      <c r="IE36" s="163"/>
      <c r="IF36" s="163"/>
      <c r="IG36" s="163"/>
      <c r="IH36" s="163"/>
      <c r="II36" s="163"/>
      <c r="IJ36" s="163"/>
      <c r="IK36" s="163"/>
      <c r="IL36" s="163"/>
      <c r="IM36" s="163"/>
      <c r="IN36" s="163"/>
      <c r="IO36" s="163"/>
    </row>
    <row r="37" spans="2:249" ht="15.9" customHeight="1" x14ac:dyDescent="0.3">
      <c r="B37" s="245" t="str">
        <f>'24'!A2</f>
        <v>Quadro 24. Infrações</v>
      </c>
      <c r="C37" s="163"/>
      <c r="D37" s="163"/>
      <c r="E37" s="163"/>
      <c r="F37" s="163"/>
      <c r="G37" s="163"/>
      <c r="H37" s="163"/>
      <c r="I37" s="163"/>
      <c r="J37" s="163"/>
      <c r="K37" s="163"/>
      <c r="L37" s="163"/>
      <c r="M37" s="163"/>
      <c r="N37" s="163"/>
      <c r="O37" s="163"/>
      <c r="P37" s="163"/>
      <c r="Q37" s="163"/>
      <c r="R37" s="163"/>
      <c r="S37" s="163"/>
      <c r="T37" s="163"/>
      <c r="U37" s="163"/>
      <c r="V37" s="163"/>
      <c r="W37" s="163"/>
      <c r="X37" s="163"/>
      <c r="Y37" s="163"/>
      <c r="Z37" s="163"/>
      <c r="AA37" s="163"/>
      <c r="AB37" s="163"/>
      <c r="AC37" s="163"/>
      <c r="AD37" s="163"/>
      <c r="AE37" s="163"/>
      <c r="AF37" s="163"/>
      <c r="AG37" s="163"/>
      <c r="AH37" s="163"/>
      <c r="AI37" s="163"/>
      <c r="AJ37" s="163"/>
      <c r="AK37" s="163"/>
      <c r="AL37" s="163"/>
      <c r="AM37" s="163"/>
      <c r="AN37" s="163"/>
      <c r="AO37" s="163"/>
      <c r="AP37" s="163"/>
      <c r="AQ37" s="163"/>
      <c r="AR37" s="163"/>
      <c r="AS37" s="163"/>
      <c r="AT37" s="163"/>
      <c r="AU37" s="163"/>
      <c r="AV37" s="163"/>
      <c r="AW37" s="163"/>
      <c r="AX37" s="163"/>
      <c r="AY37" s="163"/>
      <c r="AZ37" s="163"/>
      <c r="BA37" s="163"/>
      <c r="BB37" s="163"/>
      <c r="BC37" s="163"/>
      <c r="BD37" s="163"/>
      <c r="BE37" s="163"/>
      <c r="BF37" s="163"/>
      <c r="BG37" s="163"/>
      <c r="BH37" s="163"/>
      <c r="BI37" s="163"/>
      <c r="BJ37" s="163"/>
      <c r="BK37" s="163"/>
      <c r="BL37" s="163"/>
      <c r="BM37" s="163"/>
      <c r="BN37" s="163"/>
      <c r="BO37" s="163"/>
      <c r="BP37" s="163"/>
      <c r="BQ37" s="163"/>
      <c r="BR37" s="163"/>
      <c r="BS37" s="163"/>
      <c r="BT37" s="163"/>
      <c r="BU37" s="163"/>
      <c r="BV37" s="163"/>
      <c r="BW37" s="163"/>
      <c r="BX37" s="163"/>
      <c r="BY37" s="163"/>
      <c r="BZ37" s="163"/>
      <c r="CA37" s="163"/>
      <c r="CB37" s="163"/>
      <c r="CC37" s="163"/>
      <c r="CD37" s="163"/>
      <c r="CE37" s="163"/>
      <c r="CF37" s="163"/>
      <c r="CG37" s="163"/>
      <c r="CH37" s="163"/>
      <c r="CI37" s="163"/>
      <c r="CJ37" s="163"/>
      <c r="CK37" s="163"/>
      <c r="CL37" s="163"/>
      <c r="CM37" s="163"/>
      <c r="CN37" s="163"/>
      <c r="CO37" s="163"/>
      <c r="CP37" s="163"/>
      <c r="CQ37" s="163"/>
      <c r="CR37" s="163"/>
      <c r="CS37" s="163"/>
      <c r="CT37" s="163"/>
      <c r="CU37" s="163"/>
      <c r="CV37" s="163"/>
      <c r="CW37" s="163"/>
      <c r="CX37" s="163"/>
      <c r="CY37" s="163"/>
      <c r="CZ37" s="163"/>
      <c r="DA37" s="163"/>
      <c r="DB37" s="163"/>
      <c r="DC37" s="163"/>
      <c r="DD37" s="163"/>
      <c r="DE37" s="163"/>
      <c r="DF37" s="163"/>
      <c r="DG37" s="163"/>
      <c r="DH37" s="163"/>
      <c r="DI37" s="163"/>
      <c r="DJ37" s="163"/>
      <c r="DK37" s="163"/>
      <c r="DL37" s="163"/>
      <c r="DM37" s="163"/>
      <c r="DN37" s="163"/>
      <c r="DO37" s="163"/>
      <c r="DP37" s="163"/>
      <c r="DQ37" s="163"/>
      <c r="DR37" s="163"/>
      <c r="DS37" s="163"/>
      <c r="DT37" s="163"/>
      <c r="DU37" s="163"/>
      <c r="DV37" s="163"/>
      <c r="DW37" s="163"/>
      <c r="DX37" s="163"/>
      <c r="DY37" s="163"/>
      <c r="DZ37" s="163"/>
      <c r="EA37" s="163"/>
      <c r="EB37" s="163"/>
      <c r="EC37" s="163"/>
      <c r="ED37" s="163"/>
      <c r="EE37" s="163"/>
      <c r="EF37" s="163"/>
      <c r="EG37" s="163"/>
      <c r="EH37" s="163"/>
      <c r="EI37" s="163"/>
      <c r="EJ37" s="163"/>
      <c r="EK37" s="163"/>
      <c r="EL37" s="163"/>
      <c r="EM37" s="163"/>
      <c r="EN37" s="163"/>
      <c r="EO37" s="163"/>
      <c r="EP37" s="163"/>
      <c r="EQ37" s="163"/>
      <c r="ER37" s="163"/>
      <c r="ES37" s="163"/>
      <c r="ET37" s="163"/>
      <c r="EU37" s="163"/>
      <c r="EV37" s="163"/>
      <c r="EW37" s="163"/>
      <c r="EX37" s="163"/>
      <c r="EY37" s="163"/>
      <c r="EZ37" s="163"/>
      <c r="FA37" s="163"/>
      <c r="FB37" s="163"/>
      <c r="FC37" s="163"/>
      <c r="FD37" s="163"/>
      <c r="FE37" s="163"/>
      <c r="FF37" s="163"/>
      <c r="FG37" s="163"/>
      <c r="FH37" s="163"/>
      <c r="FI37" s="163"/>
      <c r="FJ37" s="163"/>
      <c r="FK37" s="163"/>
      <c r="FL37" s="163"/>
      <c r="FM37" s="163"/>
      <c r="FN37" s="163"/>
      <c r="FO37" s="163"/>
      <c r="FP37" s="163"/>
      <c r="FQ37" s="163"/>
      <c r="FR37" s="163"/>
      <c r="FS37" s="163"/>
      <c r="FT37" s="163"/>
      <c r="FU37" s="163"/>
      <c r="FV37" s="163"/>
      <c r="FW37" s="163"/>
      <c r="FX37" s="163"/>
      <c r="FY37" s="163"/>
      <c r="FZ37" s="163"/>
      <c r="GA37" s="163"/>
      <c r="GB37" s="163"/>
      <c r="GC37" s="163"/>
      <c r="GD37" s="163"/>
      <c r="GE37" s="163"/>
      <c r="GF37" s="163"/>
      <c r="GG37" s="163"/>
      <c r="GH37" s="163"/>
      <c r="GI37" s="163"/>
      <c r="GJ37" s="163"/>
      <c r="GK37" s="163"/>
      <c r="GL37" s="163"/>
      <c r="GM37" s="163"/>
      <c r="GN37" s="163"/>
      <c r="GO37" s="163"/>
      <c r="GP37" s="163"/>
      <c r="GQ37" s="163"/>
      <c r="GR37" s="163"/>
      <c r="GS37" s="163"/>
      <c r="GT37" s="163"/>
      <c r="GU37" s="163"/>
      <c r="GV37" s="163"/>
      <c r="GW37" s="163"/>
      <c r="GX37" s="163"/>
      <c r="GY37" s="163"/>
      <c r="GZ37" s="163"/>
      <c r="HA37" s="163"/>
      <c r="HB37" s="163"/>
      <c r="HC37" s="163"/>
      <c r="HD37" s="163"/>
      <c r="HE37" s="163"/>
      <c r="HF37" s="163"/>
      <c r="HG37" s="163"/>
      <c r="HH37" s="163"/>
      <c r="HI37" s="163"/>
      <c r="HJ37" s="163"/>
      <c r="HK37" s="163"/>
      <c r="HL37" s="163"/>
      <c r="HM37" s="163"/>
      <c r="HN37" s="163"/>
      <c r="HO37" s="163"/>
      <c r="HP37" s="163"/>
      <c r="HQ37" s="163"/>
      <c r="HR37" s="163"/>
      <c r="HS37" s="163"/>
      <c r="HT37" s="163"/>
      <c r="HU37" s="163"/>
      <c r="HV37" s="163"/>
      <c r="HW37" s="163"/>
      <c r="HX37" s="163"/>
      <c r="HY37" s="163"/>
      <c r="HZ37" s="163"/>
      <c r="IA37" s="163"/>
      <c r="IB37" s="163"/>
      <c r="IC37" s="163"/>
      <c r="ID37" s="163"/>
      <c r="IE37" s="163"/>
      <c r="IF37" s="163"/>
      <c r="IG37" s="163"/>
      <c r="IH37" s="163"/>
      <c r="II37" s="163"/>
      <c r="IJ37" s="163"/>
      <c r="IK37" s="163"/>
      <c r="IL37" s="163"/>
      <c r="IM37" s="163"/>
      <c r="IN37" s="163"/>
      <c r="IO37" s="163"/>
    </row>
    <row r="38" spans="2:249" ht="15.9" customHeight="1" x14ac:dyDescent="0.3">
      <c r="B38" s="245" t="str">
        <f>'25'!A2</f>
        <v>Quadro 25. Tipologia de infrações</v>
      </c>
      <c r="C38" s="163"/>
      <c r="D38" s="163"/>
      <c r="E38" s="163"/>
      <c r="F38" s="163"/>
      <c r="G38" s="163"/>
      <c r="H38" s="163"/>
      <c r="I38" s="163"/>
      <c r="J38" s="163"/>
      <c r="K38" s="163"/>
      <c r="L38" s="163"/>
      <c r="M38" s="163"/>
      <c r="N38" s="163"/>
      <c r="O38" s="163"/>
      <c r="P38" s="163"/>
      <c r="Q38" s="163"/>
      <c r="R38" s="163"/>
      <c r="S38" s="163"/>
      <c r="T38" s="163"/>
      <c r="U38" s="163"/>
      <c r="V38" s="163"/>
      <c r="W38" s="163"/>
      <c r="X38" s="163"/>
      <c r="Y38" s="163"/>
      <c r="Z38" s="163"/>
      <c r="AA38" s="163"/>
      <c r="AB38" s="163"/>
      <c r="AC38" s="163"/>
      <c r="AD38" s="163"/>
      <c r="AE38" s="163"/>
      <c r="AF38" s="163"/>
      <c r="AG38" s="163"/>
      <c r="AH38" s="163"/>
      <c r="AI38" s="163"/>
      <c r="AJ38" s="163"/>
      <c r="AK38" s="163"/>
      <c r="AL38" s="163"/>
      <c r="AM38" s="163"/>
      <c r="AN38" s="163"/>
      <c r="AO38" s="163"/>
      <c r="AP38" s="163"/>
      <c r="AQ38" s="163"/>
      <c r="AR38" s="163"/>
      <c r="AS38" s="163"/>
      <c r="AT38" s="163"/>
      <c r="AU38" s="163"/>
      <c r="AV38" s="163"/>
      <c r="AW38" s="163"/>
      <c r="AX38" s="163"/>
      <c r="AY38" s="163"/>
      <c r="AZ38" s="163"/>
      <c r="BA38" s="163"/>
      <c r="BB38" s="163"/>
      <c r="BC38" s="163"/>
      <c r="BD38" s="163"/>
      <c r="BE38" s="163"/>
      <c r="BF38" s="163"/>
      <c r="BG38" s="163"/>
      <c r="BH38" s="163"/>
      <c r="BI38" s="163"/>
      <c r="BJ38" s="163"/>
      <c r="BK38" s="163"/>
      <c r="BL38" s="163"/>
      <c r="BM38" s="163"/>
      <c r="BN38" s="163"/>
      <c r="BO38" s="163"/>
      <c r="BP38" s="163"/>
      <c r="BQ38" s="163"/>
      <c r="BR38" s="163"/>
      <c r="BS38" s="163"/>
      <c r="BT38" s="163"/>
      <c r="BU38" s="163"/>
      <c r="BV38" s="163"/>
      <c r="BW38" s="163"/>
      <c r="BX38" s="163"/>
      <c r="BY38" s="163"/>
      <c r="BZ38" s="163"/>
      <c r="CA38" s="163"/>
      <c r="CB38" s="163"/>
      <c r="CC38" s="163"/>
      <c r="CD38" s="163"/>
      <c r="CE38" s="163"/>
      <c r="CF38" s="163"/>
      <c r="CG38" s="163"/>
      <c r="CH38" s="163"/>
      <c r="CI38" s="163"/>
      <c r="CJ38" s="163"/>
      <c r="CK38" s="163"/>
      <c r="CL38" s="163"/>
      <c r="CM38" s="163"/>
      <c r="CN38" s="163"/>
      <c r="CO38" s="163"/>
      <c r="CP38" s="163"/>
      <c r="CQ38" s="163"/>
      <c r="CR38" s="163"/>
      <c r="CS38" s="163"/>
      <c r="CT38" s="163"/>
      <c r="CU38" s="163"/>
      <c r="CV38" s="163"/>
      <c r="CW38" s="163"/>
      <c r="CX38" s="163"/>
      <c r="CY38" s="163"/>
      <c r="CZ38" s="163"/>
      <c r="DA38" s="163"/>
      <c r="DB38" s="163"/>
      <c r="DC38" s="163"/>
      <c r="DD38" s="163"/>
      <c r="DE38" s="163"/>
      <c r="DF38" s="163"/>
      <c r="DG38" s="163"/>
      <c r="DH38" s="163"/>
      <c r="DI38" s="163"/>
      <c r="DJ38" s="163"/>
      <c r="DK38" s="163"/>
      <c r="DL38" s="163"/>
      <c r="DM38" s="163"/>
      <c r="DN38" s="163"/>
      <c r="DO38" s="163"/>
      <c r="DP38" s="163"/>
      <c r="DQ38" s="163"/>
      <c r="DR38" s="163"/>
      <c r="DS38" s="163"/>
      <c r="DT38" s="163"/>
      <c r="DU38" s="163"/>
      <c r="DV38" s="163"/>
      <c r="DW38" s="163"/>
      <c r="DX38" s="163"/>
      <c r="DY38" s="163"/>
      <c r="DZ38" s="163"/>
      <c r="EA38" s="163"/>
      <c r="EB38" s="163"/>
      <c r="EC38" s="163"/>
      <c r="ED38" s="163"/>
      <c r="EE38" s="163"/>
      <c r="EF38" s="163"/>
      <c r="EG38" s="163"/>
      <c r="EH38" s="163"/>
      <c r="EI38" s="163"/>
      <c r="EJ38" s="163"/>
      <c r="EK38" s="163"/>
      <c r="EL38" s="163"/>
      <c r="EM38" s="163"/>
      <c r="EN38" s="163"/>
      <c r="EO38" s="163"/>
      <c r="EP38" s="163"/>
      <c r="EQ38" s="163"/>
      <c r="ER38" s="163"/>
      <c r="ES38" s="163"/>
      <c r="ET38" s="163"/>
      <c r="EU38" s="163"/>
      <c r="EV38" s="163"/>
      <c r="EW38" s="163"/>
      <c r="EX38" s="163"/>
      <c r="EY38" s="163"/>
      <c r="EZ38" s="163"/>
      <c r="FA38" s="163"/>
      <c r="FB38" s="163"/>
      <c r="FC38" s="163"/>
      <c r="FD38" s="163"/>
      <c r="FE38" s="163"/>
      <c r="FF38" s="163"/>
      <c r="FG38" s="163"/>
      <c r="FH38" s="163"/>
      <c r="FI38" s="163"/>
      <c r="FJ38" s="163"/>
      <c r="FK38" s="163"/>
      <c r="FL38" s="163"/>
      <c r="FM38" s="163"/>
      <c r="FN38" s="163"/>
      <c r="FO38" s="163"/>
      <c r="FP38" s="163"/>
      <c r="FQ38" s="163"/>
      <c r="FR38" s="163"/>
      <c r="FS38" s="163"/>
      <c r="FT38" s="163"/>
      <c r="FU38" s="163"/>
      <c r="FV38" s="163"/>
      <c r="FW38" s="163"/>
      <c r="FX38" s="163"/>
      <c r="FY38" s="163"/>
      <c r="FZ38" s="163"/>
      <c r="GA38" s="163"/>
      <c r="GB38" s="163"/>
      <c r="GC38" s="163"/>
      <c r="GD38" s="163"/>
      <c r="GE38" s="163"/>
      <c r="GF38" s="163"/>
      <c r="GG38" s="163"/>
      <c r="GH38" s="163"/>
      <c r="GI38" s="163"/>
      <c r="GJ38" s="163"/>
      <c r="GK38" s="163"/>
      <c r="GL38" s="163"/>
      <c r="GM38" s="163"/>
      <c r="GN38" s="163"/>
      <c r="GO38" s="163"/>
      <c r="GP38" s="163"/>
      <c r="GQ38" s="163"/>
      <c r="GR38" s="163"/>
      <c r="GS38" s="163"/>
      <c r="GT38" s="163"/>
      <c r="GU38" s="163"/>
      <c r="GV38" s="163"/>
      <c r="GW38" s="163"/>
      <c r="GX38" s="163"/>
      <c r="GY38" s="163"/>
      <c r="GZ38" s="163"/>
      <c r="HA38" s="163"/>
      <c r="HB38" s="163"/>
      <c r="HC38" s="163"/>
      <c r="HD38" s="163"/>
      <c r="HE38" s="163"/>
      <c r="HF38" s="163"/>
      <c r="HG38" s="163"/>
      <c r="HH38" s="163"/>
      <c r="HI38" s="163"/>
      <c r="HJ38" s="163"/>
      <c r="HK38" s="163"/>
      <c r="HL38" s="163"/>
      <c r="HM38" s="163"/>
      <c r="HN38" s="163"/>
      <c r="HO38" s="163"/>
      <c r="HP38" s="163"/>
      <c r="HQ38" s="163"/>
      <c r="HR38" s="163"/>
      <c r="HS38" s="163"/>
      <c r="HT38" s="163"/>
      <c r="HU38" s="163"/>
      <c r="HV38" s="163"/>
      <c r="HW38" s="163"/>
      <c r="HX38" s="163"/>
      <c r="HY38" s="163"/>
      <c r="HZ38" s="163"/>
      <c r="IA38" s="163"/>
      <c r="IB38" s="163"/>
      <c r="IC38" s="163"/>
      <c r="ID38" s="163"/>
      <c r="IE38" s="163"/>
      <c r="IF38" s="163"/>
      <c r="IG38" s="163"/>
      <c r="IH38" s="163"/>
      <c r="II38" s="163"/>
      <c r="IJ38" s="163"/>
      <c r="IK38" s="163"/>
      <c r="IL38" s="163"/>
      <c r="IM38" s="163"/>
      <c r="IN38" s="163"/>
      <c r="IO38" s="163"/>
    </row>
    <row r="39" spans="2:249" ht="15.9" customHeight="1" x14ac:dyDescent="0.3">
      <c r="B39" s="245" t="str">
        <f>'26'!A2</f>
        <v>Quadro 26. Infrações por excesso de velocidade</v>
      </c>
      <c r="C39" s="163"/>
      <c r="D39" s="163"/>
      <c r="E39" s="163"/>
      <c r="F39" s="163"/>
      <c r="G39" s="163"/>
      <c r="H39" s="163"/>
      <c r="I39" s="163"/>
      <c r="J39" s="163"/>
      <c r="K39" s="163"/>
      <c r="L39" s="163"/>
      <c r="M39" s="163"/>
      <c r="N39" s="163"/>
      <c r="O39" s="163"/>
      <c r="P39" s="163"/>
      <c r="Q39" s="163"/>
      <c r="R39" s="163"/>
      <c r="S39" s="163"/>
      <c r="T39" s="163"/>
      <c r="U39" s="163"/>
      <c r="V39" s="163"/>
      <c r="W39" s="163"/>
      <c r="X39" s="163"/>
      <c r="Y39" s="163"/>
      <c r="Z39" s="163"/>
      <c r="AA39" s="163"/>
      <c r="AB39" s="163"/>
      <c r="AC39" s="163"/>
      <c r="AD39" s="163"/>
      <c r="AE39" s="163"/>
      <c r="AF39" s="163"/>
      <c r="AG39" s="163"/>
      <c r="AH39" s="163"/>
      <c r="AI39" s="163"/>
      <c r="AJ39" s="163"/>
      <c r="AK39" s="163"/>
      <c r="AL39" s="163"/>
      <c r="AM39" s="163"/>
      <c r="AN39" s="163"/>
      <c r="AO39" s="163"/>
      <c r="AP39" s="163"/>
      <c r="AQ39" s="163"/>
      <c r="AR39" s="163"/>
      <c r="AS39" s="163"/>
      <c r="AT39" s="163"/>
      <c r="AU39" s="163"/>
      <c r="AV39" s="163"/>
      <c r="AW39" s="163"/>
      <c r="AX39" s="163"/>
      <c r="AY39" s="163"/>
      <c r="AZ39" s="163"/>
      <c r="BA39" s="163"/>
      <c r="BB39" s="163"/>
      <c r="BC39" s="163"/>
      <c r="BD39" s="163"/>
      <c r="BE39" s="163"/>
      <c r="BF39" s="163"/>
      <c r="BG39" s="163"/>
      <c r="BH39" s="163"/>
      <c r="BI39" s="163"/>
      <c r="BJ39" s="163"/>
      <c r="BK39" s="163"/>
      <c r="BL39" s="163"/>
      <c r="BM39" s="163"/>
      <c r="BN39" s="163"/>
      <c r="BO39" s="163"/>
      <c r="BP39" s="163"/>
      <c r="BQ39" s="163"/>
      <c r="BR39" s="163"/>
      <c r="BS39" s="163"/>
      <c r="BT39" s="163"/>
      <c r="BU39" s="163"/>
      <c r="BV39" s="163"/>
      <c r="BW39" s="163"/>
      <c r="BX39" s="163"/>
      <c r="BY39" s="163"/>
      <c r="BZ39" s="163"/>
      <c r="CA39" s="163"/>
      <c r="CB39" s="163"/>
      <c r="CC39" s="163"/>
      <c r="CD39" s="163"/>
      <c r="CE39" s="163"/>
      <c r="CF39" s="163"/>
      <c r="CG39" s="163"/>
      <c r="CH39" s="163"/>
      <c r="CI39" s="163"/>
      <c r="CJ39" s="163"/>
      <c r="CK39" s="163"/>
      <c r="CL39" s="163"/>
      <c r="CM39" s="163"/>
      <c r="CN39" s="163"/>
      <c r="CO39" s="163"/>
      <c r="CP39" s="163"/>
      <c r="CQ39" s="163"/>
      <c r="CR39" s="163"/>
      <c r="CS39" s="163"/>
      <c r="CT39" s="163"/>
      <c r="CU39" s="163"/>
      <c r="CV39" s="163"/>
      <c r="CW39" s="163"/>
      <c r="CX39" s="163"/>
      <c r="CY39" s="163"/>
      <c r="CZ39" s="163"/>
      <c r="DA39" s="163"/>
      <c r="DB39" s="163"/>
      <c r="DC39" s="163"/>
      <c r="DD39" s="163"/>
      <c r="DE39" s="163"/>
      <c r="DF39" s="163"/>
      <c r="DG39" s="163"/>
      <c r="DH39" s="163"/>
      <c r="DI39" s="163"/>
      <c r="DJ39" s="163"/>
      <c r="DK39" s="163"/>
      <c r="DL39" s="163"/>
      <c r="DM39" s="163"/>
      <c r="DN39" s="163"/>
      <c r="DO39" s="163"/>
      <c r="DP39" s="163"/>
      <c r="DQ39" s="163"/>
      <c r="DR39" s="163"/>
      <c r="DS39" s="163"/>
      <c r="DT39" s="163"/>
      <c r="DU39" s="163"/>
      <c r="DV39" s="163"/>
      <c r="DW39" s="163"/>
      <c r="DX39" s="163"/>
      <c r="DY39" s="163"/>
      <c r="DZ39" s="163"/>
      <c r="EA39" s="163"/>
      <c r="EB39" s="163"/>
      <c r="EC39" s="163"/>
      <c r="ED39" s="163"/>
      <c r="EE39" s="163"/>
      <c r="EF39" s="163"/>
      <c r="EG39" s="163"/>
      <c r="EH39" s="163"/>
      <c r="EI39" s="163"/>
      <c r="EJ39" s="163"/>
      <c r="EK39" s="163"/>
      <c r="EL39" s="163"/>
      <c r="EM39" s="163"/>
      <c r="EN39" s="163"/>
      <c r="EO39" s="163"/>
      <c r="EP39" s="163"/>
      <c r="EQ39" s="163"/>
      <c r="ER39" s="163"/>
      <c r="ES39" s="163"/>
      <c r="ET39" s="163"/>
      <c r="EU39" s="163"/>
      <c r="EV39" s="163"/>
      <c r="EW39" s="163"/>
      <c r="EX39" s="163"/>
      <c r="EY39" s="163"/>
      <c r="EZ39" s="163"/>
      <c r="FA39" s="163"/>
      <c r="FB39" s="163"/>
      <c r="FC39" s="163"/>
      <c r="FD39" s="163"/>
      <c r="FE39" s="163"/>
      <c r="FF39" s="163"/>
      <c r="FG39" s="163"/>
      <c r="FH39" s="163"/>
      <c r="FI39" s="163"/>
      <c r="FJ39" s="163"/>
      <c r="FK39" s="163"/>
      <c r="FL39" s="163"/>
      <c r="FM39" s="163"/>
      <c r="FN39" s="163"/>
      <c r="FO39" s="163"/>
      <c r="FP39" s="163"/>
      <c r="FQ39" s="163"/>
      <c r="FR39" s="163"/>
      <c r="FS39" s="163"/>
      <c r="FT39" s="163"/>
      <c r="FU39" s="163"/>
      <c r="FV39" s="163"/>
      <c r="FW39" s="163"/>
      <c r="FX39" s="163"/>
      <c r="FY39" s="163"/>
      <c r="FZ39" s="163"/>
      <c r="GA39" s="163"/>
      <c r="GB39" s="163"/>
      <c r="GC39" s="163"/>
      <c r="GD39" s="163"/>
      <c r="GE39" s="163"/>
      <c r="GF39" s="163"/>
      <c r="GG39" s="163"/>
      <c r="GH39" s="163"/>
      <c r="GI39" s="163"/>
      <c r="GJ39" s="163"/>
      <c r="GK39" s="163"/>
      <c r="GL39" s="163"/>
      <c r="GM39" s="163"/>
      <c r="GN39" s="163"/>
      <c r="GO39" s="163"/>
      <c r="GP39" s="163"/>
      <c r="GQ39" s="163"/>
      <c r="GR39" s="163"/>
      <c r="GS39" s="163"/>
      <c r="GT39" s="163"/>
      <c r="GU39" s="163"/>
      <c r="GV39" s="163"/>
      <c r="GW39" s="163"/>
      <c r="GX39" s="163"/>
      <c r="GY39" s="163"/>
      <c r="GZ39" s="163"/>
      <c r="HA39" s="163"/>
      <c r="HB39" s="163"/>
      <c r="HC39" s="163"/>
      <c r="HD39" s="163"/>
      <c r="HE39" s="163"/>
      <c r="HF39" s="163"/>
      <c r="HG39" s="163"/>
      <c r="HH39" s="163"/>
      <c r="HI39" s="163"/>
      <c r="HJ39" s="163"/>
      <c r="HK39" s="163"/>
      <c r="HL39" s="163"/>
      <c r="HM39" s="163"/>
      <c r="HN39" s="163"/>
      <c r="HO39" s="163"/>
      <c r="HP39" s="163"/>
      <c r="HQ39" s="163"/>
      <c r="HR39" s="163"/>
      <c r="HS39" s="163"/>
      <c r="HT39" s="163"/>
      <c r="HU39" s="163"/>
      <c r="HV39" s="163"/>
      <c r="HW39" s="163"/>
      <c r="HX39" s="163"/>
      <c r="HY39" s="163"/>
      <c r="HZ39" s="163"/>
      <c r="IA39" s="163"/>
      <c r="IB39" s="163"/>
      <c r="IC39" s="163"/>
      <c r="ID39" s="163"/>
      <c r="IE39" s="163"/>
      <c r="IF39" s="163"/>
      <c r="IG39" s="163"/>
      <c r="IH39" s="163"/>
      <c r="II39" s="163"/>
      <c r="IJ39" s="163"/>
      <c r="IK39" s="163"/>
      <c r="IL39" s="163"/>
      <c r="IM39" s="163"/>
      <c r="IN39" s="163"/>
      <c r="IO39" s="163"/>
    </row>
    <row r="40" spans="2:249" ht="15.9" customHeight="1" x14ac:dyDescent="0.3">
      <c r="B40" s="245" t="str">
        <f>'27'!A2</f>
        <v>Quadro 27. Infrações por influência de álcool</v>
      </c>
      <c r="C40" s="163"/>
      <c r="D40" s="163"/>
      <c r="E40" s="163"/>
      <c r="F40" s="163"/>
      <c r="G40" s="163"/>
      <c r="H40" s="163"/>
      <c r="I40" s="163"/>
      <c r="J40" s="163"/>
      <c r="K40" s="163"/>
      <c r="L40" s="163"/>
      <c r="M40" s="163"/>
      <c r="N40" s="163"/>
      <c r="O40" s="163"/>
      <c r="P40" s="163"/>
      <c r="Q40" s="163"/>
      <c r="R40" s="163"/>
      <c r="S40" s="163"/>
      <c r="T40" s="163"/>
      <c r="U40" s="163"/>
      <c r="V40" s="163"/>
      <c r="W40" s="163"/>
      <c r="X40" s="163"/>
      <c r="Y40" s="163"/>
      <c r="Z40" s="163"/>
      <c r="AA40" s="163"/>
      <c r="AB40" s="163"/>
      <c r="AC40" s="163"/>
      <c r="AD40" s="163"/>
      <c r="AE40" s="163"/>
      <c r="AF40" s="163"/>
      <c r="AG40" s="163"/>
      <c r="AH40" s="163"/>
      <c r="AI40" s="163"/>
      <c r="AJ40" s="163"/>
      <c r="AK40" s="163"/>
      <c r="AL40" s="163"/>
      <c r="AM40" s="163"/>
      <c r="AN40" s="163"/>
      <c r="AO40" s="163"/>
      <c r="AP40" s="163"/>
      <c r="AQ40" s="163"/>
      <c r="AR40" s="163"/>
      <c r="AS40" s="163"/>
      <c r="AT40" s="163"/>
      <c r="AU40" s="163"/>
      <c r="AV40" s="163"/>
      <c r="AW40" s="163"/>
      <c r="AX40" s="163"/>
      <c r="AY40" s="163"/>
      <c r="AZ40" s="163"/>
      <c r="BA40" s="163"/>
      <c r="BB40" s="163"/>
      <c r="BC40" s="163"/>
      <c r="BD40" s="163"/>
      <c r="BE40" s="163"/>
      <c r="BF40" s="163"/>
      <c r="BG40" s="163"/>
      <c r="BH40" s="163"/>
      <c r="BI40" s="163"/>
      <c r="BJ40" s="163"/>
      <c r="BK40" s="163"/>
      <c r="BL40" s="163"/>
      <c r="BM40" s="163"/>
      <c r="BN40" s="163"/>
      <c r="BO40" s="163"/>
      <c r="BP40" s="163"/>
      <c r="BQ40" s="163"/>
      <c r="BR40" s="163"/>
      <c r="BS40" s="163"/>
      <c r="BT40" s="163"/>
      <c r="BU40" s="163"/>
      <c r="BV40" s="163"/>
      <c r="BW40" s="163"/>
      <c r="BX40" s="163"/>
      <c r="BY40" s="163"/>
      <c r="BZ40" s="163"/>
      <c r="CA40" s="163"/>
      <c r="CB40" s="163"/>
      <c r="CC40" s="163"/>
      <c r="CD40" s="163"/>
      <c r="CE40" s="163"/>
      <c r="CF40" s="163"/>
      <c r="CG40" s="163"/>
      <c r="CH40" s="163"/>
      <c r="CI40" s="163"/>
      <c r="CJ40" s="163"/>
      <c r="CK40" s="163"/>
      <c r="CL40" s="163"/>
      <c r="CM40" s="163"/>
      <c r="CN40" s="163"/>
      <c r="CO40" s="163"/>
      <c r="CP40" s="163"/>
      <c r="CQ40" s="163"/>
      <c r="CR40" s="163"/>
      <c r="CS40" s="163"/>
      <c r="CT40" s="163"/>
      <c r="CU40" s="163"/>
      <c r="CV40" s="163"/>
      <c r="CW40" s="163"/>
      <c r="CX40" s="163"/>
      <c r="CY40" s="163"/>
      <c r="CZ40" s="163"/>
      <c r="DA40" s="163"/>
      <c r="DB40" s="163"/>
      <c r="DC40" s="163"/>
      <c r="DD40" s="163"/>
      <c r="DE40" s="163"/>
      <c r="DF40" s="163"/>
      <c r="DG40" s="163"/>
      <c r="DH40" s="163"/>
      <c r="DI40" s="163"/>
      <c r="DJ40" s="163"/>
      <c r="DK40" s="163"/>
      <c r="DL40" s="163"/>
      <c r="DM40" s="163"/>
      <c r="DN40" s="163"/>
      <c r="DO40" s="163"/>
      <c r="DP40" s="163"/>
      <c r="DQ40" s="163"/>
      <c r="DR40" s="163"/>
      <c r="DS40" s="163"/>
      <c r="DT40" s="163"/>
      <c r="DU40" s="163"/>
      <c r="DV40" s="163"/>
      <c r="DW40" s="163"/>
      <c r="DX40" s="163"/>
      <c r="DY40" s="163"/>
      <c r="DZ40" s="163"/>
      <c r="EA40" s="163"/>
      <c r="EB40" s="163"/>
      <c r="EC40" s="163"/>
      <c r="ED40" s="163"/>
      <c r="EE40" s="163"/>
      <c r="EF40" s="163"/>
      <c r="EG40" s="163"/>
      <c r="EH40" s="163"/>
      <c r="EI40" s="163"/>
      <c r="EJ40" s="163"/>
      <c r="EK40" s="163"/>
      <c r="EL40" s="163"/>
      <c r="EM40" s="163"/>
      <c r="EN40" s="163"/>
      <c r="EO40" s="163"/>
      <c r="EP40" s="163"/>
      <c r="EQ40" s="163"/>
      <c r="ER40" s="163"/>
      <c r="ES40" s="163"/>
      <c r="ET40" s="163"/>
      <c r="EU40" s="163"/>
      <c r="EV40" s="163"/>
      <c r="EW40" s="163"/>
      <c r="EX40" s="163"/>
      <c r="EY40" s="163"/>
      <c r="EZ40" s="163"/>
      <c r="FA40" s="163"/>
      <c r="FB40" s="163"/>
      <c r="FC40" s="163"/>
      <c r="FD40" s="163"/>
      <c r="FE40" s="163"/>
      <c r="FF40" s="163"/>
      <c r="FG40" s="163"/>
      <c r="FH40" s="163"/>
      <c r="FI40" s="163"/>
      <c r="FJ40" s="163"/>
      <c r="FK40" s="163"/>
      <c r="FL40" s="163"/>
      <c r="FM40" s="163"/>
      <c r="FN40" s="163"/>
      <c r="FO40" s="163"/>
      <c r="FP40" s="163"/>
      <c r="FQ40" s="163"/>
      <c r="FR40" s="163"/>
      <c r="FS40" s="163"/>
      <c r="FT40" s="163"/>
      <c r="FU40" s="163"/>
      <c r="FV40" s="163"/>
      <c r="FW40" s="163"/>
      <c r="FX40" s="163"/>
      <c r="FY40" s="163"/>
      <c r="FZ40" s="163"/>
      <c r="GA40" s="163"/>
      <c r="GB40" s="163"/>
      <c r="GC40" s="163"/>
      <c r="GD40" s="163"/>
      <c r="GE40" s="163"/>
      <c r="GF40" s="163"/>
      <c r="GG40" s="163"/>
      <c r="GH40" s="163"/>
      <c r="GI40" s="163"/>
      <c r="GJ40" s="163"/>
      <c r="GK40" s="163"/>
      <c r="GL40" s="163"/>
      <c r="GM40" s="163"/>
      <c r="GN40" s="163"/>
      <c r="GO40" s="163"/>
      <c r="GP40" s="163"/>
      <c r="GQ40" s="163"/>
      <c r="GR40" s="163"/>
      <c r="GS40" s="163"/>
      <c r="GT40" s="163"/>
      <c r="GU40" s="163"/>
      <c r="GV40" s="163"/>
      <c r="GW40" s="163"/>
      <c r="GX40" s="163"/>
      <c r="GY40" s="163"/>
      <c r="GZ40" s="163"/>
      <c r="HA40" s="163"/>
      <c r="HB40" s="163"/>
      <c r="HC40" s="163"/>
      <c r="HD40" s="163"/>
      <c r="HE40" s="163"/>
      <c r="HF40" s="163"/>
      <c r="HG40" s="163"/>
      <c r="HH40" s="163"/>
      <c r="HI40" s="163"/>
      <c r="HJ40" s="163"/>
      <c r="HK40" s="163"/>
      <c r="HL40" s="163"/>
      <c r="HM40" s="163"/>
      <c r="HN40" s="163"/>
      <c r="HO40" s="163"/>
      <c r="HP40" s="163"/>
      <c r="HQ40" s="163"/>
      <c r="HR40" s="163"/>
      <c r="HS40" s="163"/>
      <c r="HT40" s="163"/>
      <c r="HU40" s="163"/>
      <c r="HV40" s="163"/>
      <c r="HW40" s="163"/>
      <c r="HX40" s="163"/>
      <c r="HY40" s="163"/>
      <c r="HZ40" s="163"/>
      <c r="IA40" s="163"/>
      <c r="IB40" s="163"/>
      <c r="IC40" s="163"/>
      <c r="ID40" s="163"/>
      <c r="IE40" s="163"/>
      <c r="IF40" s="163"/>
      <c r="IG40" s="163"/>
      <c r="IH40" s="163"/>
      <c r="II40" s="163"/>
      <c r="IJ40" s="163"/>
      <c r="IK40" s="163"/>
      <c r="IL40" s="163"/>
      <c r="IM40" s="163"/>
      <c r="IN40" s="163"/>
      <c r="IO40" s="163"/>
    </row>
    <row r="41" spans="2:249" ht="15.9" customHeight="1" x14ac:dyDescent="0.3">
      <c r="B41" s="245" t="str">
        <f>'28'!A2</f>
        <v>Quadro 28. Detenções</v>
      </c>
      <c r="C41" s="163"/>
      <c r="D41" s="163"/>
      <c r="E41" s="163"/>
      <c r="F41" s="163"/>
      <c r="G41" s="163"/>
      <c r="H41" s="163"/>
      <c r="I41" s="163"/>
      <c r="J41" s="163"/>
      <c r="K41" s="163"/>
      <c r="L41" s="163"/>
      <c r="M41" s="163"/>
      <c r="N41" s="163"/>
      <c r="O41" s="163"/>
      <c r="P41" s="163"/>
      <c r="Q41" s="163"/>
      <c r="R41" s="163"/>
      <c r="S41" s="163"/>
      <c r="T41" s="163"/>
      <c r="U41" s="163"/>
      <c r="V41" s="163"/>
      <c r="W41" s="163"/>
      <c r="X41" s="163"/>
      <c r="Y41" s="163"/>
      <c r="Z41" s="163"/>
      <c r="AA41" s="163"/>
      <c r="AB41" s="163"/>
      <c r="AC41" s="163"/>
      <c r="AD41" s="163"/>
      <c r="AE41" s="163"/>
      <c r="AF41" s="163"/>
      <c r="AG41" s="163"/>
      <c r="AH41" s="163"/>
      <c r="AI41" s="163"/>
      <c r="AJ41" s="163"/>
      <c r="AK41" s="163"/>
      <c r="AL41" s="163"/>
      <c r="AM41" s="163"/>
      <c r="AN41" s="163"/>
      <c r="AO41" s="163"/>
      <c r="AP41" s="163"/>
      <c r="AQ41" s="163"/>
      <c r="AR41" s="163"/>
      <c r="AS41" s="163"/>
      <c r="AT41" s="163"/>
      <c r="AU41" s="163"/>
      <c r="AV41" s="163"/>
      <c r="AW41" s="163"/>
      <c r="AX41" s="163"/>
      <c r="AY41" s="163"/>
      <c r="AZ41" s="163"/>
      <c r="BA41" s="163"/>
      <c r="BB41" s="163"/>
      <c r="BC41" s="163"/>
      <c r="BD41" s="163"/>
      <c r="BE41" s="163"/>
      <c r="BF41" s="163"/>
      <c r="BG41" s="163"/>
      <c r="BH41" s="163"/>
      <c r="BI41" s="163"/>
      <c r="BJ41" s="163"/>
      <c r="BK41" s="163"/>
      <c r="BL41" s="163"/>
      <c r="BM41" s="163"/>
      <c r="BN41" s="163"/>
      <c r="BO41" s="163"/>
      <c r="BP41" s="163"/>
      <c r="BQ41" s="163"/>
      <c r="BR41" s="163"/>
      <c r="BS41" s="163"/>
      <c r="BT41" s="163"/>
      <c r="BU41" s="163"/>
      <c r="BV41" s="163"/>
      <c r="BW41" s="163"/>
      <c r="BX41" s="163"/>
      <c r="BY41" s="163"/>
      <c r="BZ41" s="163"/>
      <c r="CA41" s="163"/>
      <c r="CB41" s="163"/>
      <c r="CC41" s="163"/>
      <c r="CD41" s="163"/>
      <c r="CE41" s="163"/>
      <c r="CF41" s="163"/>
      <c r="CG41" s="163"/>
      <c r="CH41" s="163"/>
      <c r="CI41" s="163"/>
      <c r="CJ41" s="163"/>
      <c r="CK41" s="163"/>
      <c r="CL41" s="163"/>
      <c r="CM41" s="163"/>
      <c r="CN41" s="163"/>
      <c r="CO41" s="163"/>
      <c r="CP41" s="163"/>
      <c r="CQ41" s="163"/>
      <c r="CR41" s="163"/>
      <c r="CS41" s="163"/>
      <c r="CT41" s="163"/>
      <c r="CU41" s="163"/>
      <c r="CV41" s="163"/>
      <c r="CW41" s="163"/>
      <c r="CX41" s="163"/>
      <c r="CY41" s="163"/>
      <c r="CZ41" s="163"/>
      <c r="DA41" s="163"/>
      <c r="DB41" s="163"/>
      <c r="DC41" s="163"/>
      <c r="DD41" s="163"/>
      <c r="DE41" s="163"/>
      <c r="DF41" s="163"/>
      <c r="DG41" s="163"/>
      <c r="DH41" s="163"/>
      <c r="DI41" s="163"/>
      <c r="DJ41" s="163"/>
      <c r="DK41" s="163"/>
      <c r="DL41" s="163"/>
      <c r="DM41" s="163"/>
      <c r="DN41" s="163"/>
      <c r="DO41" s="163"/>
      <c r="DP41" s="163"/>
      <c r="DQ41" s="163"/>
      <c r="DR41" s="163"/>
      <c r="DS41" s="163"/>
      <c r="DT41" s="163"/>
      <c r="DU41" s="163"/>
      <c r="DV41" s="163"/>
      <c r="DW41" s="163"/>
      <c r="DX41" s="163"/>
      <c r="DY41" s="163"/>
      <c r="DZ41" s="163"/>
      <c r="EA41" s="163"/>
      <c r="EB41" s="163"/>
      <c r="EC41" s="163"/>
      <c r="ED41" s="163"/>
      <c r="EE41" s="163"/>
      <c r="EF41" s="163"/>
      <c r="EG41" s="163"/>
      <c r="EH41" s="163"/>
      <c r="EI41" s="163"/>
      <c r="EJ41" s="163"/>
      <c r="EK41" s="163"/>
      <c r="EL41" s="163"/>
      <c r="EM41" s="163"/>
      <c r="EN41" s="163"/>
      <c r="EO41" s="163"/>
      <c r="EP41" s="163"/>
      <c r="EQ41" s="163"/>
      <c r="ER41" s="163"/>
      <c r="ES41" s="163"/>
      <c r="ET41" s="163"/>
      <c r="EU41" s="163"/>
      <c r="EV41" s="163"/>
      <c r="EW41" s="163"/>
      <c r="EX41" s="163"/>
      <c r="EY41" s="163"/>
      <c r="EZ41" s="163"/>
      <c r="FA41" s="163"/>
      <c r="FB41" s="163"/>
      <c r="FC41" s="163"/>
      <c r="FD41" s="163"/>
      <c r="FE41" s="163"/>
      <c r="FF41" s="163"/>
      <c r="FG41" s="163"/>
      <c r="FH41" s="163"/>
      <c r="FI41" s="163"/>
      <c r="FJ41" s="163"/>
      <c r="FK41" s="163"/>
      <c r="FL41" s="163"/>
      <c r="FM41" s="163"/>
      <c r="FN41" s="163"/>
      <c r="FO41" s="163"/>
      <c r="FP41" s="163"/>
      <c r="FQ41" s="163"/>
      <c r="FR41" s="163"/>
      <c r="FS41" s="163"/>
      <c r="FT41" s="163"/>
      <c r="FU41" s="163"/>
      <c r="FV41" s="163"/>
      <c r="FW41" s="163"/>
      <c r="FX41" s="163"/>
      <c r="FY41" s="163"/>
      <c r="FZ41" s="163"/>
      <c r="GA41" s="163"/>
      <c r="GB41" s="163"/>
      <c r="GC41" s="163"/>
      <c r="GD41" s="163"/>
      <c r="GE41" s="163"/>
      <c r="GF41" s="163"/>
      <c r="GG41" s="163"/>
      <c r="GH41" s="163"/>
      <c r="GI41" s="163"/>
      <c r="GJ41" s="163"/>
      <c r="GK41" s="163"/>
      <c r="GL41" s="163"/>
      <c r="GM41" s="163"/>
      <c r="GN41" s="163"/>
      <c r="GO41" s="163"/>
      <c r="GP41" s="163"/>
      <c r="GQ41" s="163"/>
      <c r="GR41" s="163"/>
      <c r="GS41" s="163"/>
      <c r="GT41" s="163"/>
      <c r="GU41" s="163"/>
      <c r="GV41" s="163"/>
      <c r="GW41" s="163"/>
      <c r="GX41" s="163"/>
      <c r="GY41" s="163"/>
      <c r="GZ41" s="163"/>
      <c r="HA41" s="163"/>
      <c r="HB41" s="163"/>
      <c r="HC41" s="163"/>
      <c r="HD41" s="163"/>
      <c r="HE41" s="163"/>
      <c r="HF41" s="163"/>
      <c r="HG41" s="163"/>
      <c r="HH41" s="163"/>
      <c r="HI41" s="163"/>
      <c r="HJ41" s="163"/>
      <c r="HK41" s="163"/>
      <c r="HL41" s="163"/>
      <c r="HM41" s="163"/>
      <c r="HN41" s="163"/>
      <c r="HO41" s="163"/>
      <c r="HP41" s="163"/>
      <c r="HQ41" s="163"/>
      <c r="HR41" s="163"/>
      <c r="HS41" s="163"/>
      <c r="HT41" s="163"/>
      <c r="HU41" s="163"/>
      <c r="HV41" s="163"/>
      <c r="HW41" s="163"/>
      <c r="HX41" s="163"/>
      <c r="HY41" s="163"/>
      <c r="HZ41" s="163"/>
      <c r="IA41" s="163"/>
      <c r="IB41" s="163"/>
      <c r="IC41" s="163"/>
      <c r="ID41" s="163"/>
      <c r="IE41" s="163"/>
      <c r="IF41" s="163"/>
      <c r="IG41" s="163"/>
      <c r="IH41" s="163"/>
      <c r="II41" s="163"/>
      <c r="IJ41" s="163"/>
      <c r="IK41" s="163"/>
      <c r="IL41" s="163"/>
      <c r="IM41" s="163"/>
      <c r="IN41" s="163"/>
      <c r="IO41" s="163"/>
    </row>
    <row r="42" spans="2:249" ht="3.75" customHeight="1" x14ac:dyDescent="0.3">
      <c r="B42" s="170"/>
      <c r="C42" s="163"/>
      <c r="D42" s="163"/>
      <c r="E42" s="163"/>
      <c r="F42" s="163"/>
      <c r="G42" s="163"/>
      <c r="H42" s="163"/>
      <c r="I42" s="163"/>
      <c r="J42" s="163"/>
      <c r="K42" s="163"/>
      <c r="L42" s="163"/>
      <c r="M42" s="163"/>
      <c r="N42" s="163"/>
      <c r="O42" s="163"/>
      <c r="P42" s="163"/>
      <c r="Q42" s="163"/>
      <c r="R42" s="163"/>
      <c r="S42" s="163"/>
      <c r="T42" s="163"/>
      <c r="U42" s="163"/>
      <c r="V42" s="163"/>
      <c r="W42" s="163"/>
      <c r="X42" s="163"/>
      <c r="Y42" s="163"/>
      <c r="Z42" s="163"/>
      <c r="AA42" s="163"/>
      <c r="AB42" s="163"/>
      <c r="AC42" s="163"/>
      <c r="AD42" s="163"/>
      <c r="AE42" s="163"/>
      <c r="AF42" s="163"/>
      <c r="AG42" s="163"/>
      <c r="AH42" s="163"/>
      <c r="AI42" s="163"/>
      <c r="AJ42" s="163"/>
      <c r="AK42" s="163"/>
      <c r="AL42" s="163"/>
      <c r="AM42" s="163"/>
      <c r="AN42" s="163"/>
      <c r="AO42" s="163"/>
      <c r="AP42" s="163"/>
      <c r="AQ42" s="163"/>
      <c r="AR42" s="163"/>
      <c r="AS42" s="163"/>
      <c r="AT42" s="163"/>
      <c r="AU42" s="163"/>
      <c r="AV42" s="163"/>
      <c r="AW42" s="163"/>
      <c r="AX42" s="163"/>
      <c r="AY42" s="163"/>
      <c r="AZ42" s="163"/>
      <c r="BA42" s="163"/>
      <c r="BB42" s="163"/>
      <c r="BC42" s="163"/>
      <c r="BD42" s="163"/>
      <c r="BE42" s="163"/>
      <c r="BF42" s="163"/>
      <c r="BG42" s="163"/>
      <c r="BH42" s="163"/>
      <c r="BI42" s="163"/>
      <c r="BJ42" s="163"/>
      <c r="BK42" s="163"/>
      <c r="BL42" s="163"/>
      <c r="BM42" s="163"/>
      <c r="BN42" s="163"/>
      <c r="BO42" s="163"/>
      <c r="BP42" s="163"/>
      <c r="BQ42" s="163"/>
      <c r="BR42" s="163"/>
      <c r="BS42" s="163"/>
      <c r="BT42" s="163"/>
      <c r="BU42" s="163"/>
      <c r="BV42" s="163"/>
      <c r="BW42" s="163"/>
      <c r="BX42" s="163"/>
      <c r="BY42" s="163"/>
      <c r="BZ42" s="163"/>
      <c r="CA42" s="163"/>
      <c r="CB42" s="163"/>
      <c r="CC42" s="163"/>
      <c r="CD42" s="163"/>
      <c r="CE42" s="163"/>
      <c r="CF42" s="163"/>
      <c r="CG42" s="163"/>
      <c r="CH42" s="163"/>
      <c r="CI42" s="163"/>
      <c r="CJ42" s="163"/>
      <c r="CK42" s="163"/>
      <c r="CL42" s="163"/>
      <c r="CM42" s="163"/>
      <c r="CN42" s="163"/>
      <c r="CO42" s="163"/>
      <c r="CP42" s="163"/>
      <c r="CQ42" s="163"/>
      <c r="CR42" s="163"/>
      <c r="CS42" s="163"/>
      <c r="CT42" s="163"/>
      <c r="CU42" s="163"/>
      <c r="CV42" s="163"/>
      <c r="CW42" s="163"/>
      <c r="CX42" s="163"/>
      <c r="CY42" s="163"/>
      <c r="CZ42" s="163"/>
      <c r="DA42" s="163"/>
      <c r="DB42" s="163"/>
      <c r="DC42" s="163"/>
      <c r="DD42" s="163"/>
      <c r="DE42" s="163"/>
      <c r="DF42" s="163"/>
      <c r="DG42" s="163"/>
      <c r="DH42" s="163"/>
      <c r="DI42" s="163"/>
      <c r="DJ42" s="163"/>
      <c r="DK42" s="163"/>
      <c r="DL42" s="163"/>
      <c r="DM42" s="163"/>
      <c r="DN42" s="163"/>
      <c r="DO42" s="163"/>
      <c r="DP42" s="163"/>
      <c r="DQ42" s="163"/>
      <c r="DR42" s="163"/>
      <c r="DS42" s="163"/>
      <c r="DT42" s="163"/>
      <c r="DU42" s="163"/>
      <c r="DV42" s="163"/>
      <c r="DW42" s="163"/>
      <c r="DX42" s="163"/>
      <c r="DY42" s="163"/>
      <c r="DZ42" s="163"/>
      <c r="EA42" s="163"/>
      <c r="EB42" s="163"/>
      <c r="EC42" s="163"/>
      <c r="ED42" s="163"/>
      <c r="EE42" s="163"/>
      <c r="EF42" s="163"/>
      <c r="EG42" s="163"/>
      <c r="EH42" s="163"/>
      <c r="EI42" s="163"/>
      <c r="EJ42" s="163"/>
      <c r="EK42" s="163"/>
      <c r="EL42" s="163"/>
      <c r="EM42" s="163"/>
      <c r="EN42" s="163"/>
      <c r="EO42" s="163"/>
      <c r="EP42" s="163"/>
      <c r="EQ42" s="163"/>
      <c r="ER42" s="163"/>
      <c r="ES42" s="163"/>
      <c r="ET42" s="163"/>
      <c r="EU42" s="163"/>
      <c r="EV42" s="163"/>
      <c r="EW42" s="163"/>
      <c r="EX42" s="163"/>
      <c r="EY42" s="163"/>
      <c r="EZ42" s="163"/>
      <c r="FA42" s="163"/>
      <c r="FB42" s="163"/>
      <c r="FC42" s="163"/>
      <c r="FD42" s="163"/>
      <c r="FE42" s="163"/>
      <c r="FF42" s="163"/>
      <c r="FG42" s="163"/>
      <c r="FH42" s="163"/>
      <c r="FI42" s="163"/>
      <c r="FJ42" s="163"/>
      <c r="FK42" s="163"/>
      <c r="FL42" s="163"/>
      <c r="FM42" s="163"/>
      <c r="FN42" s="163"/>
      <c r="FO42" s="163"/>
      <c r="FP42" s="163"/>
      <c r="FQ42" s="163"/>
      <c r="FR42" s="163"/>
      <c r="FS42" s="163"/>
      <c r="FT42" s="163"/>
      <c r="FU42" s="163"/>
      <c r="FV42" s="163"/>
      <c r="FW42" s="163"/>
      <c r="FX42" s="163"/>
      <c r="FY42" s="163"/>
      <c r="FZ42" s="163"/>
      <c r="GA42" s="163"/>
      <c r="GB42" s="163"/>
      <c r="GC42" s="163"/>
      <c r="GD42" s="163"/>
      <c r="GE42" s="163"/>
      <c r="GF42" s="163"/>
      <c r="GG42" s="163"/>
      <c r="GH42" s="163"/>
      <c r="GI42" s="163"/>
      <c r="GJ42" s="163"/>
      <c r="GK42" s="163"/>
      <c r="GL42" s="163"/>
      <c r="GM42" s="163"/>
      <c r="GN42" s="163"/>
      <c r="GO42" s="163"/>
      <c r="GP42" s="163"/>
      <c r="GQ42" s="163"/>
      <c r="GR42" s="163"/>
      <c r="GS42" s="163"/>
      <c r="GT42" s="163"/>
      <c r="GU42" s="163"/>
      <c r="GV42" s="163"/>
      <c r="GW42" s="163"/>
      <c r="GX42" s="163"/>
      <c r="GY42" s="163"/>
      <c r="GZ42" s="163"/>
      <c r="HA42" s="163"/>
      <c r="HB42" s="163"/>
      <c r="HC42" s="163"/>
      <c r="HD42" s="163"/>
      <c r="HE42" s="163"/>
      <c r="HF42" s="163"/>
      <c r="HG42" s="163"/>
      <c r="HH42" s="163"/>
      <c r="HI42" s="163"/>
      <c r="HJ42" s="163"/>
      <c r="HK42" s="163"/>
      <c r="HL42" s="163"/>
      <c r="HM42" s="163"/>
      <c r="HN42" s="163"/>
      <c r="HO42" s="163"/>
      <c r="HP42" s="163"/>
      <c r="HQ42" s="163"/>
      <c r="HR42" s="163"/>
      <c r="HS42" s="163"/>
      <c r="HT42" s="163"/>
      <c r="HU42" s="163"/>
      <c r="HV42" s="163"/>
      <c r="HW42" s="163"/>
      <c r="HX42" s="163"/>
      <c r="HY42" s="163"/>
      <c r="HZ42" s="163"/>
      <c r="IA42" s="163"/>
      <c r="IB42" s="163"/>
      <c r="IC42" s="163"/>
      <c r="ID42" s="163"/>
      <c r="IE42" s="163"/>
      <c r="IF42" s="163"/>
      <c r="IG42" s="163"/>
      <c r="IH42" s="163"/>
      <c r="II42" s="163"/>
      <c r="IJ42" s="163"/>
      <c r="IK42" s="163"/>
      <c r="IL42" s="163"/>
      <c r="IM42" s="163"/>
      <c r="IN42" s="163"/>
      <c r="IO42" s="163"/>
    </row>
    <row r="43" spans="2:249" ht="18.899999999999999" customHeight="1" x14ac:dyDescent="0.3">
      <c r="B43" s="170"/>
      <c r="C43" s="163"/>
      <c r="D43" s="163"/>
      <c r="E43" s="163"/>
      <c r="F43" s="163"/>
      <c r="G43" s="163"/>
      <c r="H43" s="163"/>
      <c r="I43" s="163"/>
      <c r="J43" s="163"/>
      <c r="K43" s="163"/>
      <c r="L43" s="163"/>
      <c r="M43" s="163"/>
      <c r="N43" s="163"/>
      <c r="O43" s="163"/>
      <c r="P43" s="163"/>
      <c r="Q43" s="163"/>
      <c r="R43" s="163"/>
      <c r="S43" s="163"/>
      <c r="T43" s="163"/>
      <c r="U43" s="163"/>
      <c r="V43" s="163"/>
      <c r="W43" s="163"/>
      <c r="X43" s="163"/>
      <c r="Y43" s="163"/>
      <c r="Z43" s="163"/>
      <c r="AA43" s="163"/>
      <c r="AB43" s="163"/>
      <c r="AC43" s="163"/>
      <c r="AD43" s="163"/>
      <c r="AE43" s="163"/>
      <c r="AF43" s="163"/>
      <c r="AG43" s="163"/>
      <c r="AH43" s="163"/>
      <c r="AI43" s="163"/>
      <c r="AJ43" s="163"/>
      <c r="AK43" s="163"/>
      <c r="AL43" s="163"/>
      <c r="AM43" s="163"/>
      <c r="AN43" s="163"/>
      <c r="AO43" s="163"/>
      <c r="AP43" s="163"/>
      <c r="AQ43" s="163"/>
      <c r="AR43" s="163"/>
      <c r="AS43" s="163"/>
      <c r="AT43" s="163"/>
      <c r="AU43" s="163"/>
      <c r="AV43" s="163"/>
      <c r="AW43" s="163"/>
      <c r="AX43" s="163"/>
      <c r="AY43" s="163"/>
      <c r="AZ43" s="163"/>
      <c r="BA43" s="163"/>
      <c r="BB43" s="163"/>
      <c r="BC43" s="163"/>
      <c r="BD43" s="163"/>
      <c r="BE43" s="163"/>
      <c r="BF43" s="163"/>
      <c r="BG43" s="163"/>
      <c r="BH43" s="163"/>
      <c r="BI43" s="163"/>
      <c r="BJ43" s="163"/>
      <c r="BK43" s="163"/>
      <c r="BL43" s="163"/>
      <c r="BM43" s="163"/>
      <c r="BN43" s="163"/>
      <c r="BO43" s="163"/>
      <c r="BP43" s="163"/>
      <c r="BQ43" s="163"/>
      <c r="BR43" s="163"/>
      <c r="BS43" s="163"/>
      <c r="BT43" s="163"/>
      <c r="BU43" s="163"/>
      <c r="BV43" s="163"/>
      <c r="BW43" s="163"/>
      <c r="BX43" s="163"/>
      <c r="BY43" s="163"/>
      <c r="BZ43" s="163"/>
      <c r="CA43" s="163"/>
      <c r="CB43" s="163"/>
      <c r="CC43" s="163"/>
      <c r="CD43" s="163"/>
      <c r="CE43" s="163"/>
      <c r="CF43" s="163"/>
      <c r="CG43" s="163"/>
      <c r="CH43" s="163"/>
      <c r="CI43" s="163"/>
      <c r="CJ43" s="163"/>
      <c r="CK43" s="163"/>
      <c r="CL43" s="163"/>
      <c r="CM43" s="163"/>
      <c r="CN43" s="163"/>
      <c r="CO43" s="163"/>
      <c r="CP43" s="163"/>
      <c r="CQ43" s="163"/>
      <c r="CR43" s="163"/>
      <c r="CS43" s="163"/>
      <c r="CT43" s="163"/>
      <c r="CU43" s="163"/>
      <c r="CV43" s="163"/>
      <c r="CW43" s="163"/>
      <c r="CX43" s="163"/>
      <c r="CY43" s="163"/>
      <c r="CZ43" s="163"/>
      <c r="DA43" s="163"/>
      <c r="DB43" s="163"/>
      <c r="DC43" s="163"/>
      <c r="DD43" s="163"/>
      <c r="DE43" s="163"/>
      <c r="DF43" s="163"/>
      <c r="DG43" s="163"/>
      <c r="DH43" s="163"/>
      <c r="DI43" s="163"/>
      <c r="DJ43" s="163"/>
      <c r="DK43" s="163"/>
      <c r="DL43" s="163"/>
      <c r="DM43" s="163"/>
      <c r="DN43" s="163"/>
      <c r="DO43" s="163"/>
      <c r="DP43" s="163"/>
      <c r="DQ43" s="163"/>
      <c r="DR43" s="163"/>
      <c r="DS43" s="163"/>
      <c r="DT43" s="163"/>
      <c r="DU43" s="163"/>
      <c r="DV43" s="163"/>
      <c r="DW43" s="163"/>
      <c r="DX43" s="163"/>
      <c r="DY43" s="163"/>
      <c r="DZ43" s="163"/>
      <c r="EA43" s="163"/>
      <c r="EB43" s="163"/>
      <c r="EC43" s="163"/>
      <c r="ED43" s="163"/>
      <c r="EE43" s="163"/>
      <c r="EF43" s="163"/>
      <c r="EG43" s="163"/>
      <c r="EH43" s="163"/>
      <c r="EI43" s="163"/>
      <c r="EJ43" s="163"/>
      <c r="EK43" s="163"/>
      <c r="EL43" s="163"/>
      <c r="EM43" s="163"/>
      <c r="EN43" s="163"/>
      <c r="EO43" s="163"/>
      <c r="EP43" s="163"/>
      <c r="EQ43" s="163"/>
      <c r="ER43" s="163"/>
      <c r="ES43" s="163"/>
      <c r="ET43" s="163"/>
      <c r="EU43" s="163"/>
      <c r="EV43" s="163"/>
      <c r="EW43" s="163"/>
      <c r="EX43" s="163"/>
      <c r="EY43" s="163"/>
      <c r="EZ43" s="163"/>
      <c r="FA43" s="163"/>
      <c r="FB43" s="163"/>
      <c r="FC43" s="163"/>
      <c r="FD43" s="163"/>
      <c r="FE43" s="163"/>
      <c r="FF43" s="163"/>
      <c r="FG43" s="163"/>
      <c r="FH43" s="163"/>
      <c r="FI43" s="163"/>
      <c r="FJ43" s="163"/>
      <c r="FK43" s="163"/>
      <c r="FL43" s="163"/>
      <c r="FM43" s="163"/>
      <c r="FN43" s="163"/>
      <c r="FO43" s="163"/>
      <c r="FP43" s="163"/>
      <c r="FQ43" s="163"/>
      <c r="FR43" s="163"/>
      <c r="FS43" s="163"/>
      <c r="FT43" s="163"/>
      <c r="FU43" s="163"/>
      <c r="FV43" s="163"/>
      <c r="FW43" s="163"/>
      <c r="FX43" s="163"/>
      <c r="FY43" s="163"/>
      <c r="FZ43" s="163"/>
      <c r="GA43" s="163"/>
      <c r="GB43" s="163"/>
      <c r="GC43" s="163"/>
      <c r="GD43" s="163"/>
      <c r="GE43" s="163"/>
      <c r="GF43" s="163"/>
      <c r="GG43" s="163"/>
      <c r="GH43" s="163"/>
      <c r="GI43" s="163"/>
      <c r="GJ43" s="163"/>
      <c r="GK43" s="163"/>
      <c r="GL43" s="163"/>
      <c r="GM43" s="163"/>
      <c r="GN43" s="163"/>
      <c r="GO43" s="163"/>
      <c r="GP43" s="163"/>
      <c r="GQ43" s="163"/>
      <c r="GR43" s="163"/>
      <c r="GS43" s="163"/>
      <c r="GT43" s="163"/>
      <c r="GU43" s="163"/>
      <c r="GV43" s="163"/>
      <c r="GW43" s="163"/>
      <c r="GX43" s="163"/>
      <c r="GY43" s="163"/>
      <c r="GZ43" s="163"/>
      <c r="HA43" s="163"/>
      <c r="HB43" s="163"/>
      <c r="HC43" s="163"/>
      <c r="HD43" s="163"/>
      <c r="HE43" s="163"/>
      <c r="HF43" s="163"/>
      <c r="HG43" s="163"/>
      <c r="HH43" s="163"/>
      <c r="HI43" s="163"/>
      <c r="HJ43" s="163"/>
      <c r="HK43" s="163"/>
      <c r="HL43" s="163"/>
      <c r="HM43" s="163"/>
      <c r="HN43" s="163"/>
      <c r="HO43" s="163"/>
      <c r="HP43" s="163"/>
      <c r="HQ43" s="163"/>
      <c r="HR43" s="163"/>
      <c r="HS43" s="163"/>
      <c r="HT43" s="163"/>
      <c r="HU43" s="163"/>
      <c r="HV43" s="163"/>
      <c r="HW43" s="163"/>
      <c r="HX43" s="163"/>
      <c r="HY43" s="163"/>
      <c r="HZ43" s="163"/>
      <c r="IA43" s="163"/>
      <c r="IB43" s="163"/>
      <c r="IC43" s="163"/>
      <c r="ID43" s="163"/>
      <c r="IE43" s="163"/>
      <c r="IF43" s="163"/>
      <c r="IG43" s="163"/>
      <c r="IH43" s="163"/>
      <c r="II43" s="163"/>
      <c r="IJ43" s="163"/>
      <c r="IK43" s="163"/>
      <c r="IL43" s="163"/>
      <c r="IM43" s="163"/>
      <c r="IN43" s="163"/>
      <c r="IO43" s="163"/>
    </row>
    <row r="44" spans="2:249" ht="18.899999999999999" customHeight="1" x14ac:dyDescent="0.3">
      <c r="B44" s="168" t="s">
        <v>205</v>
      </c>
    </row>
    <row r="45" spans="2:249" ht="18.899999999999999" customHeight="1" x14ac:dyDescent="0.3">
      <c r="B45" s="242" t="s">
        <v>206</v>
      </c>
    </row>
    <row r="46" spans="2:249" ht="15.9" customHeight="1" x14ac:dyDescent="0.3">
      <c r="B46" s="245" t="str">
        <f>'29'!A2</f>
        <v>Quadro 29. Número de pontos disponíveis dos condutores que se encontravam sancionados com subtração de pontos em dezembro de 2025</v>
      </c>
    </row>
    <row r="47" spans="2:249" ht="15.9" customHeight="1" x14ac:dyDescent="0.3">
      <c r="B47" s="245" t="str">
        <f>'30'!A2</f>
        <v>Quadro 30. Número de cartas cassadas, 2016 – dezembro de 2025</v>
      </c>
    </row>
    <row r="48" spans="2:249" ht="18.899999999999999" customHeight="1" x14ac:dyDescent="0.3">
      <c r="B48" s="169"/>
    </row>
    <row r="49" spans="2:2" x14ac:dyDescent="0.3">
      <c r="B49" s="169"/>
    </row>
  </sheetData>
  <hyperlinks>
    <hyperlink ref="B10" location="'1'!A1" display="'1'!A1" xr:uid="{A3716020-60FC-436B-99C8-DA19830047F8}"/>
    <hyperlink ref="B11" location="'2'!A1" display="'2'!A1" xr:uid="{2D7D1257-53C9-4E9D-9178-F7AD9E2F6801}"/>
    <hyperlink ref="B14" location="'5 e 6'!A1" display="'5 e 6'!A1" xr:uid="{469EC150-85A9-41AD-A7D7-DD3EDD70595C}"/>
    <hyperlink ref="B38" location="'25'!A1" display="'25'!A1" xr:uid="{57931960-3986-4CB5-9568-77F45EF3ACFF}"/>
    <hyperlink ref="B18" location="'9'!A1" display="'9'!A1" xr:uid="{F78C2F30-DAB7-4228-9491-E5EE0D2F0232}"/>
    <hyperlink ref="B19" location="'10 e 11'!A1" display="'10 e 11'!A1" xr:uid="{82B43AD6-6FA7-423B-8900-BC082F180C97}"/>
    <hyperlink ref="B37" location="'24'!A1" display="'24'!A1" xr:uid="{52E77EDD-212A-4C79-978E-4A8F7DCD195D}"/>
    <hyperlink ref="B21" location="'12 e 13'!A1" display="'12 e 13'!A1" xr:uid="{17EEC7FA-7966-44D1-A896-EC7652D73619}"/>
    <hyperlink ref="B23" location="'14 e 15'!A1" display="'14 e 15'!A1" xr:uid="{D4419E03-92E4-4E2A-A84B-0D4F6DE3EE00}"/>
    <hyperlink ref="B25" location="'16'!A1" display="'16'!A1" xr:uid="{2EEF42B9-B960-45CF-9D3D-B859E1139879}"/>
    <hyperlink ref="B26" location="'17 e 18'!A1" display="'17 e 18'!A1" xr:uid="{107DF94A-AA8D-45BB-93CB-003F149904A7}"/>
    <hyperlink ref="B28" location="'19'!A1" display="'19'!A1" xr:uid="{D6DE2D9F-8EBC-4049-B493-F27DEA11D7B0}"/>
    <hyperlink ref="B29" location="'20 e 21'!A1" display="'20 e 21'!A1" xr:uid="{E0C4D6BA-4C55-4101-A307-D2E3CC3C8A69}"/>
    <hyperlink ref="B16" location="'7'!A1" display="'7'!A1" xr:uid="{5F758B1E-E9B8-4A3D-AE83-CBA3FFB5B9A9}"/>
    <hyperlink ref="B17" location="'8'!A1" display="'8'!A1" xr:uid="{0D38E8B2-0E42-4790-B514-FDEA791ED0A8}"/>
    <hyperlink ref="B36" location="'23'!A1" display="'23'!A1" xr:uid="{51CC3DEA-BF6F-4800-A0CF-C569EA770E37}"/>
    <hyperlink ref="B39" location="'26'!A1" display="'26'!A1" xr:uid="{46FF14C0-97E7-414C-A310-515D1EB19A0C}"/>
    <hyperlink ref="B40" location="'27'!A1" display="'27'!A1" xr:uid="{58D4CBAE-72BD-488C-87C4-9CA441DEF0EE}"/>
    <hyperlink ref="B41" location="'28'!A1" display="'28'!A1" xr:uid="{A004FAF7-723B-43CD-90BA-1CE93D65B6A3}"/>
    <hyperlink ref="B15" location="'5 e 6'!A1" display="'5 e 6'!A1" xr:uid="{D37473AC-981E-4CBF-BA68-533F8AF28494}"/>
    <hyperlink ref="B20" location="'10 e 11'!A1" display="'10 e 11'!A1" xr:uid="{AC393800-1116-4E9B-B29A-9668051C28F3}"/>
    <hyperlink ref="B22" location="'12 e 13'!A1" display="'12 e 13'!A1" xr:uid="{4FB07542-6A5C-46A0-BC60-120237B2AF5C}"/>
    <hyperlink ref="B30" location="'20 e 21'!A1" display="'20 e 21'!A1" xr:uid="{FF621DCF-8945-45DD-BF5D-B60EA4F68141}"/>
    <hyperlink ref="B24" location="'14 e 15'!A1" display="'14 e 15'!A1" xr:uid="{440F005F-FB7E-4DF9-A4E8-9ED624D67231}"/>
    <hyperlink ref="B27" location="'17 e 18'!A1" display="'17 e 18'!A1" xr:uid="{46656938-178B-4C1F-82F2-BEE61873A8DF}"/>
    <hyperlink ref="B31" location="'22'!A1" display="'22'!A1" xr:uid="{8BC5876E-30C7-4F8B-90A6-71C6193271A5}"/>
    <hyperlink ref="B12" location="'3'!A1" display="'3'!A1" xr:uid="{C1B4D3BD-FF87-437C-B3CA-BDF8ABB591C6}"/>
    <hyperlink ref="B13" location="'4'!A1" display="Quadro 4. Evolução da Sinistralidade no Continente" xr:uid="{7C131936-8FA0-44C0-AAA1-A81A6A432E0C}"/>
    <hyperlink ref="B46" location="'29'!A1" display="'29'!A1" xr:uid="{9A51FCFB-F276-431A-A9D3-E81928F315C9}"/>
    <hyperlink ref="B47" location="'30'!A1" display="'30'!A1" xr:uid="{DD12D93C-76D6-4640-816E-6AD435762CD6}"/>
  </hyperlinks>
  <pageMargins left="0.25" right="0.25" top="0.75" bottom="0.75" header="0.3" footer="0.3"/>
  <pageSetup paperSize="9" scale="93" orientation="portrait" horizontalDpi="300" verticalDpi="300" r:id="rId1"/>
  <headerFooter scaleWithDoc="0"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2CB1EE-8EA8-447F-A172-8EA1173EAE05}">
  <sheetPr>
    <pageSetUpPr fitToPage="1"/>
  </sheetPr>
  <dimension ref="A1:AA48"/>
  <sheetViews>
    <sheetView showGridLines="0" zoomScaleNormal="100" workbookViewId="0">
      <selection activeCell="H2" sqref="H2"/>
    </sheetView>
  </sheetViews>
  <sheetFormatPr defaultColWidth="9.109375" defaultRowHeight="12" x14ac:dyDescent="0.25"/>
  <cols>
    <col min="1" max="1" width="18.6640625" style="3" customWidth="1"/>
    <col min="2" max="6" width="7.88671875" style="3" customWidth="1"/>
    <col min="7" max="7" width="9.109375" style="3" customWidth="1"/>
    <col min="8" max="9" width="7.88671875" style="3" customWidth="1"/>
    <col min="10" max="10" width="8.109375" style="3" customWidth="1"/>
    <col min="11" max="13" width="7.88671875" style="3" customWidth="1"/>
    <col min="14" max="14" width="2.33203125" style="3" customWidth="1"/>
    <col min="15" max="16384" width="9.109375" style="3"/>
  </cols>
  <sheetData>
    <row r="1" spans="1:27" ht="6.75" customHeight="1" x14ac:dyDescent="0.25"/>
    <row r="2" spans="1:27" ht="18.899999999999999" customHeight="1" x14ac:dyDescent="0.3">
      <c r="A2" s="14" t="s">
        <v>232</v>
      </c>
      <c r="B2" s="15"/>
      <c r="C2" s="2"/>
      <c r="D2" s="2"/>
      <c r="E2" s="2"/>
      <c r="F2" s="1"/>
      <c r="G2" s="1"/>
      <c r="H2" s="1"/>
      <c r="I2" s="1"/>
      <c r="J2" s="1"/>
      <c r="K2" s="1"/>
      <c r="L2" s="1"/>
      <c r="M2" s="1"/>
      <c r="N2" s="1"/>
      <c r="O2" s="1"/>
      <c r="P2" s="1"/>
      <c r="Q2" s="1"/>
      <c r="R2" s="1"/>
      <c r="S2" s="1"/>
      <c r="T2" s="1"/>
      <c r="U2" s="1"/>
      <c r="V2" s="1"/>
      <c r="W2" s="1"/>
      <c r="X2" s="1"/>
      <c r="Y2" s="1"/>
      <c r="Z2" s="1"/>
      <c r="AA2" s="1"/>
    </row>
    <row r="3" spans="1:27" ht="18.899999999999999" customHeight="1" thickBot="1" x14ac:dyDescent="0.3">
      <c r="A3" s="2"/>
      <c r="B3" s="2"/>
      <c r="C3" s="2"/>
      <c r="D3" s="2"/>
      <c r="E3" s="2"/>
      <c r="F3" s="1"/>
      <c r="G3" s="1"/>
      <c r="H3" s="1"/>
      <c r="I3" s="1"/>
      <c r="J3" s="1"/>
      <c r="K3" s="1"/>
      <c r="L3" s="1"/>
      <c r="M3" s="1"/>
      <c r="N3" s="1"/>
      <c r="O3" s="1"/>
      <c r="P3" s="1"/>
      <c r="Q3" s="1"/>
      <c r="R3" s="1"/>
      <c r="S3" s="1"/>
      <c r="T3" s="1"/>
      <c r="U3" s="1"/>
      <c r="V3" s="1"/>
      <c r="W3" s="1"/>
      <c r="X3" s="1"/>
      <c r="Y3" s="1"/>
      <c r="Z3" s="1"/>
      <c r="AA3" s="1"/>
    </row>
    <row r="4" spans="1:27" ht="18.899999999999999" customHeight="1" x14ac:dyDescent="0.25">
      <c r="A4" s="257"/>
      <c r="B4" s="259" t="s">
        <v>1</v>
      </c>
      <c r="C4" s="260"/>
      <c r="D4" s="261"/>
      <c r="E4" s="259" t="s">
        <v>24</v>
      </c>
      <c r="F4" s="260"/>
      <c r="G4" s="261"/>
      <c r="H4" s="260" t="s">
        <v>13</v>
      </c>
      <c r="I4" s="260"/>
      <c r="J4" s="260"/>
      <c r="K4" s="259" t="s">
        <v>14</v>
      </c>
      <c r="L4" s="260"/>
      <c r="M4" s="260"/>
      <c r="N4" s="1"/>
      <c r="O4" s="1"/>
      <c r="P4" s="1"/>
      <c r="Q4" s="1"/>
      <c r="R4" s="1"/>
      <c r="S4" s="1"/>
      <c r="T4" s="1"/>
      <c r="U4" s="1"/>
      <c r="V4" s="1"/>
      <c r="W4" s="1"/>
      <c r="X4" s="1"/>
      <c r="Y4" s="1"/>
      <c r="Z4" s="1"/>
      <c r="AA4" s="1"/>
    </row>
    <row r="5" spans="1:27" ht="30" customHeight="1" x14ac:dyDescent="0.25">
      <c r="A5" s="258"/>
      <c r="B5" s="105">
        <v>2024</v>
      </c>
      <c r="C5" s="106">
        <v>2025</v>
      </c>
      <c r="D5" s="107" t="s">
        <v>188</v>
      </c>
      <c r="E5" s="105">
        <v>2024</v>
      </c>
      <c r="F5" s="106">
        <v>2025</v>
      </c>
      <c r="G5" s="107" t="s">
        <v>188</v>
      </c>
      <c r="H5" s="105">
        <v>2024</v>
      </c>
      <c r="I5" s="106">
        <v>2025</v>
      </c>
      <c r="J5" s="107" t="s">
        <v>188</v>
      </c>
      <c r="K5" s="105">
        <v>2024</v>
      </c>
      <c r="L5" s="106">
        <v>2025</v>
      </c>
      <c r="M5" s="107" t="s">
        <v>188</v>
      </c>
      <c r="N5" s="1"/>
      <c r="O5" s="1"/>
      <c r="P5" s="1"/>
      <c r="Q5" s="1"/>
      <c r="R5" s="1"/>
      <c r="S5" s="1"/>
      <c r="T5" s="1"/>
      <c r="U5" s="1"/>
      <c r="V5" s="1"/>
      <c r="W5" s="1"/>
      <c r="X5" s="1"/>
      <c r="Y5" s="1"/>
      <c r="Z5" s="1"/>
      <c r="AA5" s="1"/>
    </row>
    <row r="6" spans="1:27" ht="18.899999999999999" customHeight="1" x14ac:dyDescent="0.25">
      <c r="A6" s="47" t="s">
        <v>50</v>
      </c>
      <c r="B6" s="34">
        <v>31629</v>
      </c>
      <c r="C6" s="35">
        <v>32057</v>
      </c>
      <c r="D6" s="36">
        <f>(C6/B6)-1</f>
        <v>1.3531885295140489E-2</v>
      </c>
      <c r="E6" s="40">
        <v>422</v>
      </c>
      <c r="F6" s="40">
        <v>393</v>
      </c>
      <c r="G6" s="39">
        <f>(F6/E6)-1</f>
        <v>-6.8720379146919419E-2</v>
      </c>
      <c r="H6" s="34">
        <v>2383</v>
      </c>
      <c r="I6" s="35">
        <v>2467</v>
      </c>
      <c r="J6" s="36">
        <f>(I6/H6)-1</f>
        <v>3.5249685270667186E-2</v>
      </c>
      <c r="K6" s="40">
        <v>36844</v>
      </c>
      <c r="L6" s="40">
        <v>37247</v>
      </c>
      <c r="M6" s="39">
        <f>(L6/K6)-1</f>
        <v>1.0938008902399377E-2</v>
      </c>
      <c r="N6" s="1"/>
      <c r="O6" s="1"/>
      <c r="P6" s="1"/>
      <c r="Q6" s="1"/>
      <c r="R6" s="1"/>
      <c r="S6" s="1"/>
      <c r="T6" s="1"/>
      <c r="U6" s="1"/>
      <c r="V6" s="1"/>
      <c r="W6" s="1"/>
      <c r="X6" s="1"/>
      <c r="Y6" s="1"/>
      <c r="Z6" s="1"/>
      <c r="AA6" s="1"/>
    </row>
    <row r="7" spans="1:27" ht="18.899999999999999" customHeight="1" x14ac:dyDescent="0.25">
      <c r="A7" s="47" t="s">
        <v>51</v>
      </c>
      <c r="B7" s="37">
        <v>6074</v>
      </c>
      <c r="C7" s="40">
        <v>6680</v>
      </c>
      <c r="D7" s="41">
        <f t="shared" ref="D7:D13" si="0">(C7/B7)-1</f>
        <v>9.9769509384260768E-2</v>
      </c>
      <c r="E7" s="40">
        <v>50</v>
      </c>
      <c r="F7" s="40">
        <v>49</v>
      </c>
      <c r="G7" s="39">
        <f t="shared" ref="G7:G9" si="1">(F7/E7)-1</f>
        <v>-2.0000000000000018E-2</v>
      </c>
      <c r="H7" s="37">
        <v>345</v>
      </c>
      <c r="I7" s="40">
        <v>350</v>
      </c>
      <c r="J7" s="41">
        <f t="shared" ref="J7:J13" si="2">(I7/H7)-1</f>
        <v>1.449275362318847E-2</v>
      </c>
      <c r="K7" s="40">
        <v>7380</v>
      </c>
      <c r="L7" s="40">
        <v>8143</v>
      </c>
      <c r="M7" s="39">
        <f t="shared" ref="M7:M13" si="3">(L7/K7)-1</f>
        <v>0.10338753387533872</v>
      </c>
      <c r="N7" s="1"/>
      <c r="O7" s="1"/>
      <c r="P7" s="1"/>
      <c r="Q7" s="1"/>
      <c r="R7" s="1"/>
      <c r="S7" s="1"/>
      <c r="T7" s="1"/>
      <c r="U7" s="1"/>
      <c r="V7" s="1"/>
      <c r="W7" s="1"/>
      <c r="X7" s="1"/>
      <c r="Y7" s="1"/>
      <c r="Z7" s="1"/>
      <c r="AA7" s="1"/>
    </row>
    <row r="8" spans="1:27" ht="18.899999999999999" customHeight="1" x14ac:dyDescent="0.25">
      <c r="A8" s="47" t="s">
        <v>52</v>
      </c>
      <c r="B8" s="37">
        <v>210</v>
      </c>
      <c r="C8" s="40">
        <v>179</v>
      </c>
      <c r="D8" s="41">
        <f t="shared" si="0"/>
        <v>-0.14761904761904765</v>
      </c>
      <c r="E8" s="40">
        <v>3</v>
      </c>
      <c r="F8" s="40">
        <v>7</v>
      </c>
      <c r="G8" s="39">
        <f t="shared" si="1"/>
        <v>1.3333333333333335</v>
      </c>
      <c r="H8" s="37">
        <v>22</v>
      </c>
      <c r="I8" s="40">
        <v>27</v>
      </c>
      <c r="J8" s="41">
        <f t="shared" si="2"/>
        <v>0.22727272727272729</v>
      </c>
      <c r="K8" s="40">
        <v>251</v>
      </c>
      <c r="L8" s="40">
        <v>214</v>
      </c>
      <c r="M8" s="39">
        <f t="shared" si="3"/>
        <v>-0.14741035856573703</v>
      </c>
      <c r="N8" s="1"/>
      <c r="O8" s="1"/>
      <c r="P8" s="1"/>
      <c r="Q8" s="1"/>
      <c r="R8" s="1"/>
      <c r="S8" s="1"/>
      <c r="T8" s="1"/>
      <c r="U8" s="1"/>
      <c r="V8" s="1"/>
      <c r="W8" s="1"/>
      <c r="X8" s="1"/>
      <c r="Y8" s="1"/>
      <c r="Z8" s="1"/>
      <c r="AA8" s="1"/>
    </row>
    <row r="9" spans="1:27" ht="18.899999999999999" customHeight="1" x14ac:dyDescent="0.25">
      <c r="A9" s="47" t="s">
        <v>53</v>
      </c>
      <c r="B9" s="37">
        <v>55</v>
      </c>
      <c r="C9" s="40">
        <v>52</v>
      </c>
      <c r="D9" s="41">
        <f t="shared" si="0"/>
        <v>-5.4545454545454564E-2</v>
      </c>
      <c r="E9" s="40">
        <v>2</v>
      </c>
      <c r="F9" s="40">
        <v>1</v>
      </c>
      <c r="G9" s="39">
        <f t="shared" si="1"/>
        <v>-0.5</v>
      </c>
      <c r="H9" s="37">
        <v>3</v>
      </c>
      <c r="I9" s="40">
        <v>13</v>
      </c>
      <c r="J9" s="41">
        <f t="shared" si="2"/>
        <v>3.333333333333333</v>
      </c>
      <c r="K9" s="40">
        <v>57</v>
      </c>
      <c r="L9" s="40">
        <v>54</v>
      </c>
      <c r="M9" s="39">
        <f t="shared" si="3"/>
        <v>-5.2631578947368474E-2</v>
      </c>
      <c r="N9" s="1"/>
      <c r="O9" s="1"/>
      <c r="P9" s="1"/>
      <c r="Q9" s="1"/>
      <c r="R9" s="1"/>
      <c r="S9" s="1"/>
      <c r="T9" s="1"/>
      <c r="U9" s="1"/>
      <c r="V9" s="1"/>
      <c r="W9" s="1"/>
      <c r="X9" s="1"/>
      <c r="Y9" s="1"/>
      <c r="Z9" s="1"/>
      <c r="AA9" s="1"/>
    </row>
    <row r="10" spans="1:27" ht="18.899999999999999" customHeight="1" x14ac:dyDescent="0.25">
      <c r="A10" s="47" t="s">
        <v>54</v>
      </c>
      <c r="B10" s="37">
        <v>7</v>
      </c>
      <c r="C10" s="40">
        <v>4</v>
      </c>
      <c r="D10" s="41">
        <f t="shared" si="0"/>
        <v>-0.4285714285714286</v>
      </c>
      <c r="E10" s="40">
        <v>0</v>
      </c>
      <c r="F10" s="40">
        <v>0</v>
      </c>
      <c r="G10" s="39" t="s">
        <v>123</v>
      </c>
      <c r="H10" s="37">
        <v>0</v>
      </c>
      <c r="I10" s="40">
        <v>2</v>
      </c>
      <c r="J10" s="41" t="s">
        <v>123</v>
      </c>
      <c r="K10" s="40">
        <v>13</v>
      </c>
      <c r="L10" s="40">
        <v>5</v>
      </c>
      <c r="M10" s="39">
        <f t="shared" si="3"/>
        <v>-0.61538461538461542</v>
      </c>
      <c r="N10" s="1"/>
      <c r="O10" s="1"/>
      <c r="P10" s="1"/>
      <c r="Q10" s="1"/>
      <c r="R10" s="1"/>
      <c r="S10" s="1"/>
      <c r="T10" s="1"/>
      <c r="U10" s="1"/>
      <c r="V10" s="1"/>
      <c r="W10" s="1"/>
      <c r="X10" s="1"/>
      <c r="Y10" s="1"/>
      <c r="Z10" s="1"/>
      <c r="AA10" s="1"/>
    </row>
    <row r="11" spans="1:27" ht="18.899999999999999" customHeight="1" x14ac:dyDescent="0.25">
      <c r="A11" s="47" t="s">
        <v>166</v>
      </c>
      <c r="B11" s="37">
        <v>2</v>
      </c>
      <c r="C11" s="40">
        <v>0</v>
      </c>
      <c r="D11" s="41">
        <f t="shared" si="0"/>
        <v>-1</v>
      </c>
      <c r="E11" s="40">
        <v>0</v>
      </c>
      <c r="F11" s="40">
        <v>0</v>
      </c>
      <c r="G11" s="39" t="s">
        <v>123</v>
      </c>
      <c r="H11" s="37">
        <v>0</v>
      </c>
      <c r="I11" s="40">
        <v>0</v>
      </c>
      <c r="J11" s="41" t="s">
        <v>123</v>
      </c>
      <c r="K11" s="40">
        <v>2</v>
      </c>
      <c r="L11" s="40">
        <v>0</v>
      </c>
      <c r="M11" s="39">
        <f t="shared" si="3"/>
        <v>-1</v>
      </c>
      <c r="N11" s="1"/>
      <c r="O11" s="1"/>
      <c r="P11" s="1"/>
      <c r="Q11" s="1"/>
      <c r="R11" s="1"/>
      <c r="S11" s="1"/>
      <c r="T11" s="1"/>
      <c r="U11" s="1"/>
      <c r="V11" s="1"/>
      <c r="W11" s="1"/>
      <c r="X11" s="1"/>
      <c r="Y11" s="1"/>
      <c r="Z11" s="1"/>
      <c r="AA11" s="1"/>
    </row>
    <row r="12" spans="1:27" ht="18.899999999999999" customHeight="1" x14ac:dyDescent="0.25">
      <c r="A12" s="47" t="s">
        <v>55</v>
      </c>
      <c r="B12" s="37">
        <v>19</v>
      </c>
      <c r="C12" s="40">
        <v>20</v>
      </c>
      <c r="D12" s="41">
        <f t="shared" si="0"/>
        <v>5.2631578947368363E-2</v>
      </c>
      <c r="E12" s="40">
        <v>0</v>
      </c>
      <c r="F12" s="40">
        <v>0</v>
      </c>
      <c r="G12" s="39" t="s">
        <v>123</v>
      </c>
      <c r="H12" s="37">
        <v>1</v>
      </c>
      <c r="I12" s="40">
        <v>4</v>
      </c>
      <c r="J12" s="41">
        <f t="shared" si="2"/>
        <v>3</v>
      </c>
      <c r="K12" s="40">
        <v>30</v>
      </c>
      <c r="L12" s="40">
        <v>42</v>
      </c>
      <c r="M12" s="39">
        <f t="shared" si="3"/>
        <v>0.39999999999999991</v>
      </c>
      <c r="N12" s="1"/>
      <c r="O12" s="1"/>
      <c r="P12" s="1"/>
      <c r="Q12" s="1"/>
      <c r="R12" s="1"/>
      <c r="S12" s="1"/>
      <c r="T12" s="1"/>
      <c r="U12" s="1"/>
      <c r="V12" s="1"/>
      <c r="W12" s="1"/>
      <c r="X12" s="1"/>
      <c r="Y12" s="1"/>
      <c r="Z12" s="1"/>
      <c r="AA12" s="1"/>
    </row>
    <row r="13" spans="1:27" ht="18.899999999999999" customHeight="1" x14ac:dyDescent="0.25">
      <c r="A13" s="47" t="s">
        <v>56</v>
      </c>
      <c r="B13" s="37">
        <v>41</v>
      </c>
      <c r="C13" s="40">
        <v>15</v>
      </c>
      <c r="D13" s="41">
        <f t="shared" si="0"/>
        <v>-0.63414634146341464</v>
      </c>
      <c r="E13" s="40">
        <v>0</v>
      </c>
      <c r="F13" s="40">
        <v>0</v>
      </c>
      <c r="G13" s="39" t="s">
        <v>123</v>
      </c>
      <c r="H13" s="37">
        <v>2</v>
      </c>
      <c r="I13" s="40">
        <v>0</v>
      </c>
      <c r="J13" s="41">
        <f t="shared" si="2"/>
        <v>-1</v>
      </c>
      <c r="K13" s="40">
        <v>41</v>
      </c>
      <c r="L13" s="40">
        <v>19</v>
      </c>
      <c r="M13" s="39">
        <f t="shared" si="3"/>
        <v>-0.53658536585365857</v>
      </c>
      <c r="N13" s="1"/>
      <c r="O13" s="1"/>
      <c r="P13" s="1"/>
      <c r="Q13" s="1"/>
      <c r="R13" s="1"/>
      <c r="S13" s="1"/>
      <c r="T13" s="1"/>
      <c r="U13" s="1"/>
      <c r="V13" s="1"/>
      <c r="W13" s="1"/>
      <c r="X13" s="1"/>
      <c r="Y13" s="1"/>
      <c r="Z13" s="1"/>
      <c r="AA13" s="1"/>
    </row>
    <row r="14" spans="1:27" ht="18.899999999999999" customHeight="1" thickBot="1" x14ac:dyDescent="0.3">
      <c r="A14" s="11" t="s">
        <v>28</v>
      </c>
      <c r="B14" s="8">
        <f>SUM(B6:B13)</f>
        <v>38037</v>
      </c>
      <c r="C14" s="12">
        <f>SUM(C6:C13)</f>
        <v>39007</v>
      </c>
      <c r="D14" s="31">
        <f>(C14/B14)-1</f>
        <v>2.5501485395798884E-2</v>
      </c>
      <c r="E14" s="12">
        <f>SUM(E6:E13)</f>
        <v>477</v>
      </c>
      <c r="F14" s="12">
        <f>SUM(F6:F13)</f>
        <v>450</v>
      </c>
      <c r="G14" s="26">
        <f>(F14/E14)-1</f>
        <v>-5.6603773584905648E-2</v>
      </c>
      <c r="H14" s="8">
        <f>SUM(H6:H13)</f>
        <v>2756</v>
      </c>
      <c r="I14" s="12">
        <f>SUM(I6:I13)</f>
        <v>2863</v>
      </c>
      <c r="J14" s="31">
        <f>(I14/H14)-1</f>
        <v>3.8824383164005827E-2</v>
      </c>
      <c r="K14" s="12">
        <f>SUM(K6:K13)</f>
        <v>44618</v>
      </c>
      <c r="L14" s="12">
        <f>SUM(L6:L13)</f>
        <v>45724</v>
      </c>
      <c r="M14" s="26">
        <f>(L14/K14)-1</f>
        <v>2.4788202070913146E-2</v>
      </c>
      <c r="N14" s="1"/>
      <c r="O14" s="1"/>
      <c r="P14" s="1"/>
      <c r="Q14" s="1"/>
      <c r="R14" s="1"/>
      <c r="S14" s="1"/>
      <c r="T14" s="1"/>
      <c r="U14" s="1"/>
      <c r="V14" s="1"/>
      <c r="W14" s="1"/>
      <c r="X14" s="1"/>
      <c r="Y14" s="1"/>
      <c r="Z14" s="1"/>
      <c r="AA14" s="1"/>
    </row>
    <row r="15" spans="1:27"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899999999999999"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37" spans="7:9" x14ac:dyDescent="0.25">
      <c r="G37" s="1"/>
    </row>
    <row r="48" spans="7:9" x14ac:dyDescent="0.25">
      <c r="I48" s="1"/>
    </row>
  </sheetData>
  <mergeCells count="5">
    <mergeCell ref="A4:A5"/>
    <mergeCell ref="B4:D4"/>
    <mergeCell ref="E4:G4"/>
    <mergeCell ref="H4:J4"/>
    <mergeCell ref="K4:M4"/>
  </mergeCells>
  <printOptions horizontalCentered="1"/>
  <pageMargins left="0.23622047244094491" right="0.23622047244094491" top="0.74803149606299213" bottom="0.74803149606299213" header="0.31496062992125984" footer="0.31496062992125984"/>
  <pageSetup paperSize="9" scale="84" orientation="portrait" verticalDpi="0" r:id="rId1"/>
  <ignoredErrors>
    <ignoredError sqref="B14:C14" formulaRange="1"/>
    <ignoredError sqref="D14:M14" formula="1" formulaRange="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3627F-FCCC-4969-A142-5384F687DBAE}">
  <sheetPr>
    <pageSetUpPr fitToPage="1"/>
  </sheetPr>
  <dimension ref="A1:AA48"/>
  <sheetViews>
    <sheetView showGridLines="0" zoomScaleNormal="100" workbookViewId="0">
      <selection activeCell="G2" sqref="G2"/>
    </sheetView>
  </sheetViews>
  <sheetFormatPr defaultColWidth="9.109375" defaultRowHeight="12" x14ac:dyDescent="0.25"/>
  <cols>
    <col min="1" max="1" width="18.6640625" style="3" customWidth="1"/>
    <col min="2" max="16" width="7.88671875" style="3" customWidth="1"/>
    <col min="17" max="17" width="3" style="3" customWidth="1"/>
    <col min="18" max="16384" width="9.109375" style="3"/>
  </cols>
  <sheetData>
    <row r="1" spans="1:27" ht="6" customHeight="1" x14ac:dyDescent="0.25"/>
    <row r="2" spans="1:27" ht="18.899999999999999" customHeight="1" x14ac:dyDescent="0.3">
      <c r="A2" s="14" t="s">
        <v>230</v>
      </c>
      <c r="B2" s="15"/>
      <c r="C2" s="2"/>
      <c r="D2" s="2"/>
      <c r="E2" s="2"/>
      <c r="F2" s="1"/>
      <c r="G2" s="1"/>
      <c r="H2" s="1"/>
      <c r="I2" s="1"/>
      <c r="J2" s="1"/>
      <c r="K2" s="1"/>
      <c r="L2" s="1"/>
      <c r="M2" s="1"/>
      <c r="N2" s="1"/>
      <c r="O2" s="1"/>
      <c r="P2" s="1"/>
      <c r="Q2" s="1"/>
      <c r="R2" s="1"/>
      <c r="S2" s="1"/>
      <c r="T2" s="1"/>
      <c r="U2" s="1"/>
      <c r="V2" s="1"/>
      <c r="W2" s="1"/>
      <c r="X2" s="1"/>
      <c r="Y2" s="1"/>
      <c r="Z2" s="1"/>
      <c r="AA2" s="1"/>
    </row>
    <row r="3" spans="1:27" ht="18.899999999999999" customHeight="1" thickBot="1" x14ac:dyDescent="0.3">
      <c r="A3" s="2"/>
      <c r="B3" s="2"/>
      <c r="C3" s="2"/>
      <c r="D3" s="2"/>
      <c r="E3" s="2"/>
      <c r="F3" s="1"/>
      <c r="G3" s="1"/>
      <c r="H3" s="1"/>
      <c r="I3" s="1"/>
      <c r="J3" s="1"/>
      <c r="K3" s="1"/>
      <c r="L3" s="1"/>
      <c r="M3" s="1"/>
      <c r="N3" s="1"/>
      <c r="O3" s="1"/>
      <c r="P3" s="1"/>
      <c r="Q3" s="1"/>
      <c r="R3" s="1"/>
      <c r="S3" s="1"/>
      <c r="T3" s="1"/>
      <c r="U3" s="1"/>
      <c r="V3" s="1"/>
      <c r="W3" s="1"/>
      <c r="X3" s="1"/>
      <c r="Y3" s="1"/>
      <c r="Z3" s="1"/>
      <c r="AA3" s="1"/>
    </row>
    <row r="4" spans="1:27" ht="18.899999999999999" customHeight="1" x14ac:dyDescent="0.25">
      <c r="A4" s="264"/>
      <c r="B4" s="260" t="s">
        <v>1</v>
      </c>
      <c r="C4" s="260"/>
      <c r="D4" s="261"/>
      <c r="E4" s="260" t="s">
        <v>24</v>
      </c>
      <c r="F4" s="260"/>
      <c r="G4" s="260"/>
      <c r="H4" s="259" t="s">
        <v>13</v>
      </c>
      <c r="I4" s="260"/>
      <c r="J4" s="261"/>
      <c r="K4" s="260" t="s">
        <v>14</v>
      </c>
      <c r="L4" s="260"/>
      <c r="M4" s="260"/>
      <c r="N4" s="259" t="s">
        <v>17</v>
      </c>
      <c r="O4" s="260"/>
      <c r="P4" s="260"/>
      <c r="Q4" s="1"/>
      <c r="R4" s="1"/>
      <c r="S4" s="1"/>
      <c r="T4" s="1"/>
      <c r="U4" s="1"/>
      <c r="V4" s="1"/>
      <c r="W4" s="1"/>
      <c r="X4" s="1"/>
      <c r="Y4" s="1"/>
      <c r="Z4" s="1"/>
      <c r="AA4" s="1"/>
    </row>
    <row r="5" spans="1:27" ht="30" customHeight="1" x14ac:dyDescent="0.25">
      <c r="A5" s="264"/>
      <c r="B5" s="27">
        <v>2019</v>
      </c>
      <c r="C5" s="27">
        <v>2024</v>
      </c>
      <c r="D5" s="196">
        <v>2025</v>
      </c>
      <c r="E5" s="27">
        <v>2019</v>
      </c>
      <c r="F5" s="27">
        <v>2024</v>
      </c>
      <c r="G5" s="196">
        <v>2025</v>
      </c>
      <c r="H5" s="27">
        <v>2019</v>
      </c>
      <c r="I5" s="27">
        <v>2024</v>
      </c>
      <c r="J5" s="196">
        <v>2025</v>
      </c>
      <c r="K5" s="27">
        <v>2019</v>
      </c>
      <c r="L5" s="27">
        <v>2024</v>
      </c>
      <c r="M5" s="196">
        <v>2025</v>
      </c>
      <c r="N5" s="27">
        <v>2019</v>
      </c>
      <c r="O5" s="27">
        <v>2024</v>
      </c>
      <c r="P5" s="196">
        <v>2025</v>
      </c>
      <c r="Q5" s="1"/>
      <c r="R5" s="1"/>
      <c r="S5" s="1"/>
      <c r="T5" s="1"/>
      <c r="U5" s="1"/>
      <c r="V5" s="1"/>
      <c r="W5" s="1"/>
      <c r="X5" s="1"/>
      <c r="Y5" s="1"/>
      <c r="Z5" s="1"/>
      <c r="AA5" s="1"/>
    </row>
    <row r="6" spans="1:27" ht="18.899999999999999" customHeight="1" x14ac:dyDescent="0.25">
      <c r="A6" s="47" t="s">
        <v>57</v>
      </c>
      <c r="B6" s="65">
        <v>5565</v>
      </c>
      <c r="C6" s="62">
        <v>5073</v>
      </c>
      <c r="D6" s="63">
        <v>5070</v>
      </c>
      <c r="E6" s="64">
        <v>74</v>
      </c>
      <c r="F6" s="64">
        <v>69</v>
      </c>
      <c r="G6" s="64">
        <v>46</v>
      </c>
      <c r="H6" s="65">
        <v>481</v>
      </c>
      <c r="I6" s="62">
        <v>439</v>
      </c>
      <c r="J6" s="63">
        <v>406</v>
      </c>
      <c r="K6" s="64">
        <v>5519</v>
      </c>
      <c r="L6" s="64">
        <v>5033</v>
      </c>
      <c r="M6" s="64">
        <v>5043</v>
      </c>
      <c r="N6" s="132">
        <f t="shared" ref="N6:O8" si="0">E6/B6*100</f>
        <v>1.3297394429469902</v>
      </c>
      <c r="O6" s="132">
        <f t="shared" si="0"/>
        <v>1.3601419278533411</v>
      </c>
      <c r="P6" s="132">
        <f t="shared" ref="P6:P8" si="1">G6/D6*100</f>
        <v>0.90729783037475342</v>
      </c>
      <c r="Q6" s="1"/>
      <c r="R6" s="1"/>
      <c r="S6" s="1"/>
      <c r="T6" s="1"/>
      <c r="U6" s="1"/>
      <c r="V6" s="1"/>
      <c r="W6" s="1"/>
      <c r="X6" s="1"/>
      <c r="Y6" s="1"/>
      <c r="Z6" s="1"/>
      <c r="AA6" s="1"/>
    </row>
    <row r="7" spans="1:27" ht="18.899999999999999" customHeight="1" x14ac:dyDescent="0.25">
      <c r="A7" s="47" t="s">
        <v>58</v>
      </c>
      <c r="B7" s="68">
        <v>19518</v>
      </c>
      <c r="C7" s="64">
        <v>20356</v>
      </c>
      <c r="D7" s="67">
        <v>20846</v>
      </c>
      <c r="E7" s="64">
        <v>195</v>
      </c>
      <c r="F7" s="64">
        <v>200</v>
      </c>
      <c r="G7" s="64">
        <v>201</v>
      </c>
      <c r="H7" s="68">
        <v>1076</v>
      </c>
      <c r="I7" s="64">
        <v>1282</v>
      </c>
      <c r="J7" s="67">
        <v>1366</v>
      </c>
      <c r="K7" s="64">
        <v>25886</v>
      </c>
      <c r="L7" s="64">
        <v>26023</v>
      </c>
      <c r="M7" s="64">
        <v>26426</v>
      </c>
      <c r="N7" s="132">
        <f t="shared" si="0"/>
        <v>0.9990777743621273</v>
      </c>
      <c r="O7" s="132">
        <f t="shared" si="0"/>
        <v>0.98251129887993705</v>
      </c>
      <c r="P7" s="132">
        <f t="shared" si="1"/>
        <v>0.96421375803511455</v>
      </c>
      <c r="Q7" s="1"/>
      <c r="R7" s="1"/>
      <c r="S7" s="1"/>
      <c r="T7" s="1"/>
      <c r="U7" s="1"/>
      <c r="V7" s="1"/>
      <c r="W7" s="1"/>
      <c r="X7" s="1"/>
      <c r="Y7" s="1"/>
      <c r="Z7" s="1"/>
      <c r="AA7" s="1"/>
    </row>
    <row r="8" spans="1:27" ht="18.899999999999999" customHeight="1" x14ac:dyDescent="0.25">
      <c r="A8" s="47" t="s">
        <v>59</v>
      </c>
      <c r="B8" s="68">
        <v>12168</v>
      </c>
      <c r="C8" s="64">
        <v>12608</v>
      </c>
      <c r="D8" s="67">
        <v>13091</v>
      </c>
      <c r="E8" s="64">
        <v>251</v>
      </c>
      <c r="F8" s="64">
        <v>208</v>
      </c>
      <c r="G8" s="64">
        <v>203</v>
      </c>
      <c r="H8" s="68">
        <v>975</v>
      </c>
      <c r="I8" s="64">
        <v>1035</v>
      </c>
      <c r="J8" s="67">
        <v>1091</v>
      </c>
      <c r="K8" s="64">
        <v>13548</v>
      </c>
      <c r="L8" s="64">
        <v>13562</v>
      </c>
      <c r="M8" s="64">
        <v>14255</v>
      </c>
      <c r="N8" s="132">
        <f t="shared" si="0"/>
        <v>2.0627876397107165</v>
      </c>
      <c r="O8" s="132">
        <f t="shared" si="0"/>
        <v>1.6497461928934012</v>
      </c>
      <c r="P8" s="132">
        <f t="shared" si="1"/>
        <v>1.5506836758078069</v>
      </c>
      <c r="Q8" s="1"/>
      <c r="R8" s="1"/>
      <c r="S8" s="1"/>
      <c r="T8" s="1"/>
      <c r="U8" s="1"/>
      <c r="V8" s="1"/>
      <c r="W8" s="1"/>
      <c r="X8" s="1"/>
      <c r="Y8" s="1"/>
      <c r="Z8" s="1"/>
      <c r="AA8" s="1"/>
    </row>
    <row r="9" spans="1:27" ht="18.899999999999999" customHeight="1" thickBot="1" x14ac:dyDescent="0.3">
      <c r="A9" s="11" t="s">
        <v>28</v>
      </c>
      <c r="B9" s="8">
        <f>SUM(B6:B8)</f>
        <v>37251</v>
      </c>
      <c r="C9" s="12">
        <f t="shared" ref="C9:M9" si="2">SUM(C6:C8)</f>
        <v>38037</v>
      </c>
      <c r="D9" s="69">
        <f t="shared" si="2"/>
        <v>39007</v>
      </c>
      <c r="E9" s="12">
        <f t="shared" si="2"/>
        <v>520</v>
      </c>
      <c r="F9" s="12">
        <f t="shared" si="2"/>
        <v>477</v>
      </c>
      <c r="G9" s="12">
        <f t="shared" si="2"/>
        <v>450</v>
      </c>
      <c r="H9" s="8">
        <f t="shared" si="2"/>
        <v>2532</v>
      </c>
      <c r="I9" s="12">
        <f t="shared" si="2"/>
        <v>2756</v>
      </c>
      <c r="J9" s="69">
        <f t="shared" si="2"/>
        <v>2863</v>
      </c>
      <c r="K9" s="12">
        <f t="shared" si="2"/>
        <v>44953</v>
      </c>
      <c r="L9" s="12">
        <f t="shared" si="2"/>
        <v>44618</v>
      </c>
      <c r="M9" s="12">
        <f t="shared" si="2"/>
        <v>45724</v>
      </c>
      <c r="N9" s="133">
        <f>E9/B9*100</f>
        <v>1.3959356795790718</v>
      </c>
      <c r="O9" s="112">
        <f>F9/C9*100</f>
        <v>1.2540421168861897</v>
      </c>
      <c r="P9" s="112">
        <f>G9/D9*100</f>
        <v>1.1536390904196683</v>
      </c>
      <c r="Q9" s="1"/>
      <c r="R9" s="1"/>
      <c r="S9" s="1"/>
      <c r="T9" s="1"/>
      <c r="U9" s="1"/>
      <c r="V9" s="1"/>
      <c r="W9" s="1"/>
      <c r="X9" s="1"/>
      <c r="Y9" s="1"/>
      <c r="Z9" s="1"/>
      <c r="AA9" s="1"/>
    </row>
    <row r="10" spans="1:27" ht="18.899999999999999"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27" ht="18.899999999999999" customHeight="1" x14ac:dyDescent="0.3">
      <c r="A11" s="14" t="s">
        <v>231</v>
      </c>
      <c r="B11" s="2"/>
      <c r="C11" s="2"/>
      <c r="D11" s="2"/>
      <c r="E11" s="1"/>
      <c r="F11" s="1"/>
      <c r="G11" s="1"/>
      <c r="H11" s="1"/>
      <c r="I11" s="1"/>
      <c r="J11" s="1"/>
      <c r="K11" s="1"/>
      <c r="L11" s="1"/>
      <c r="M11" s="1"/>
      <c r="N11" s="1"/>
      <c r="O11" s="1"/>
      <c r="P11" s="1"/>
      <c r="Q11" s="1"/>
      <c r="R11" s="1"/>
      <c r="S11" s="1"/>
      <c r="T11" s="1"/>
      <c r="U11" s="1"/>
      <c r="V11" s="1"/>
      <c r="W11" s="1"/>
      <c r="X11" s="1"/>
      <c r="Y11" s="1"/>
      <c r="Z11" s="1"/>
      <c r="AA11" s="1"/>
    </row>
    <row r="12" spans="1:27" ht="18.899999999999999" customHeight="1" thickBot="1" x14ac:dyDescent="0.3">
      <c r="A12" s="2"/>
      <c r="B12" s="2"/>
      <c r="C12" s="2"/>
      <c r="D12" s="2"/>
      <c r="E12" s="1"/>
      <c r="F12" s="1"/>
      <c r="G12" s="1"/>
      <c r="H12" s="1"/>
      <c r="I12" s="1"/>
      <c r="J12" s="1"/>
      <c r="K12" s="1"/>
      <c r="L12" s="1"/>
      <c r="M12" s="1"/>
      <c r="N12" s="1"/>
      <c r="O12" s="1"/>
      <c r="P12" s="1"/>
      <c r="Q12" s="1"/>
      <c r="R12" s="1"/>
      <c r="S12" s="1"/>
      <c r="T12" s="1"/>
      <c r="U12" s="1"/>
      <c r="V12" s="1"/>
      <c r="W12" s="1"/>
      <c r="X12" s="1"/>
      <c r="Y12" s="1"/>
      <c r="Z12" s="1"/>
      <c r="AA12" s="1"/>
    </row>
    <row r="13" spans="1:27" ht="18.899999999999999" customHeight="1" x14ac:dyDescent="0.25">
      <c r="A13" s="264"/>
      <c r="B13" s="259" t="s">
        <v>1</v>
      </c>
      <c r="C13" s="260"/>
      <c r="D13" s="261"/>
      <c r="E13" s="260" t="s">
        <v>24</v>
      </c>
      <c r="F13" s="260"/>
      <c r="G13" s="260"/>
      <c r="H13" s="259" t="s">
        <v>13</v>
      </c>
      <c r="I13" s="260"/>
      <c r="J13" s="261"/>
      <c r="K13" s="260" t="s">
        <v>14</v>
      </c>
      <c r="L13" s="260"/>
      <c r="M13" s="260"/>
      <c r="N13" s="259" t="s">
        <v>17</v>
      </c>
      <c r="O13" s="260"/>
      <c r="P13" s="260"/>
      <c r="Q13" s="1"/>
      <c r="R13" s="1"/>
      <c r="S13" s="1"/>
      <c r="T13" s="1"/>
      <c r="U13" s="1"/>
      <c r="V13" s="1"/>
      <c r="W13" s="1"/>
      <c r="X13" s="1"/>
      <c r="Y13" s="1"/>
      <c r="Z13" s="1"/>
      <c r="AA13" s="1"/>
    </row>
    <row r="14" spans="1:27" ht="18.899999999999999" customHeight="1" x14ac:dyDescent="0.25">
      <c r="A14" s="264"/>
      <c r="B14" s="273" t="s">
        <v>134</v>
      </c>
      <c r="C14" s="265"/>
      <c r="D14" s="265"/>
      <c r="E14" s="265"/>
      <c r="F14" s="265"/>
      <c r="G14" s="265"/>
      <c r="H14" s="265"/>
      <c r="I14" s="265"/>
      <c r="J14" s="265"/>
      <c r="K14" s="265"/>
      <c r="L14" s="265"/>
      <c r="M14" s="265"/>
      <c r="N14" s="265"/>
      <c r="O14" s="265"/>
      <c r="P14" s="265"/>
      <c r="Q14" s="1"/>
      <c r="R14" s="1"/>
      <c r="S14" s="1"/>
      <c r="T14" s="1"/>
      <c r="U14" s="1"/>
      <c r="V14" s="1"/>
      <c r="W14" s="1"/>
      <c r="X14" s="1"/>
      <c r="Y14" s="1"/>
      <c r="Z14" s="1"/>
      <c r="AA14" s="1"/>
    </row>
    <row r="15" spans="1:27" ht="18.899999999999999" customHeight="1" x14ac:dyDescent="0.25">
      <c r="A15" s="5"/>
      <c r="B15" s="71" t="s">
        <v>190</v>
      </c>
      <c r="C15" s="71" t="s">
        <v>191</v>
      </c>
      <c r="D15" s="72"/>
      <c r="E15" s="71" t="s">
        <v>190</v>
      </c>
      <c r="F15" s="71" t="s">
        <v>191</v>
      </c>
      <c r="G15" s="72"/>
      <c r="H15" s="71" t="s">
        <v>190</v>
      </c>
      <c r="I15" s="71" t="s">
        <v>191</v>
      </c>
      <c r="J15" s="72"/>
      <c r="K15" s="71" t="s">
        <v>190</v>
      </c>
      <c r="L15" s="71" t="s">
        <v>191</v>
      </c>
      <c r="M15" s="71"/>
      <c r="N15" s="70" t="s">
        <v>190</v>
      </c>
      <c r="O15" s="71" t="s">
        <v>191</v>
      </c>
      <c r="P15" s="72"/>
      <c r="Q15" s="1"/>
      <c r="R15" s="1"/>
      <c r="S15" s="1"/>
      <c r="T15" s="1"/>
      <c r="U15" s="1"/>
      <c r="V15" s="1"/>
      <c r="W15" s="1"/>
      <c r="X15" s="1"/>
      <c r="Y15" s="1"/>
      <c r="Z15" s="1"/>
      <c r="AA15" s="1"/>
    </row>
    <row r="16" spans="1:27" ht="18.899999999999999" customHeight="1" x14ac:dyDescent="0.25">
      <c r="A16" s="47" t="s">
        <v>57</v>
      </c>
      <c r="B16" s="74">
        <f>(D6/B6)-1</f>
        <v>-8.8948787061994605E-2</v>
      </c>
      <c r="C16" s="75">
        <f>(D6/C6)-1</f>
        <v>-5.9136605558840483E-4</v>
      </c>
      <c r="D16" s="76"/>
      <c r="E16" s="77">
        <f>(G6/E6)-1</f>
        <v>-0.3783783783783784</v>
      </c>
      <c r="F16" s="77">
        <f>(G6/F6)-1</f>
        <v>-0.33333333333333337</v>
      </c>
      <c r="G16" s="78"/>
      <c r="H16" s="79">
        <f>(J6/H6)-1</f>
        <v>-0.15592515592515588</v>
      </c>
      <c r="I16" s="77">
        <f>(J6/I6)-1</f>
        <v>-7.5170842824601403E-2</v>
      </c>
      <c r="J16" s="80"/>
      <c r="K16" s="77">
        <f>(M6/K6)-1</f>
        <v>-8.6247508606631662E-2</v>
      </c>
      <c r="L16" s="77">
        <f>(M6/L6)-1</f>
        <v>1.9868865487779885E-3</v>
      </c>
      <c r="M16" s="78"/>
      <c r="N16" s="79">
        <f>(P6/N6)-1</f>
        <v>-0.31768750999520234</v>
      </c>
      <c r="O16" s="77">
        <f>(P6/O6)-1</f>
        <v>-0.33293885601577911</v>
      </c>
      <c r="P16" s="30"/>
      <c r="Q16" s="1"/>
      <c r="R16" s="1"/>
      <c r="S16" s="1"/>
      <c r="T16" s="1"/>
      <c r="U16" s="1"/>
      <c r="V16" s="1"/>
      <c r="W16" s="1"/>
      <c r="X16" s="1"/>
      <c r="Y16" s="1"/>
      <c r="Z16" s="1"/>
      <c r="AA16" s="1"/>
    </row>
    <row r="17" spans="1:27" ht="18.899999999999999" customHeight="1" x14ac:dyDescent="0.25">
      <c r="A17" s="47" t="s">
        <v>58</v>
      </c>
      <c r="B17" s="79">
        <f t="shared" ref="B17:B18" si="3">(D7/B7)-1</f>
        <v>6.8039758171943854E-2</v>
      </c>
      <c r="C17" s="77">
        <f t="shared" ref="C17:C19" si="4">(D7/C7)-1</f>
        <v>2.407152682255842E-2</v>
      </c>
      <c r="D17" s="80"/>
      <c r="E17" s="77">
        <f t="shared" ref="E17:E18" si="5">(G7/E7)-1</f>
        <v>3.076923076923066E-2</v>
      </c>
      <c r="F17" s="77">
        <f t="shared" ref="F17:F19" si="6">(G7/F7)-1</f>
        <v>4.9999999999998934E-3</v>
      </c>
      <c r="G17" s="78"/>
      <c r="H17" s="79">
        <f t="shared" ref="H17:H18" si="7">(J7/H7)-1</f>
        <v>0.26951672862453524</v>
      </c>
      <c r="I17" s="77">
        <f t="shared" ref="I17:I19" si="8">(J7/I7)-1</f>
        <v>6.5522620904836293E-2</v>
      </c>
      <c r="J17" s="80"/>
      <c r="K17" s="77">
        <f t="shared" ref="K17:K18" si="9">(M7/K7)-1</f>
        <v>2.0860696901800146E-2</v>
      </c>
      <c r="L17" s="77">
        <f t="shared" ref="L17:L19" si="10">(M7/L7)-1</f>
        <v>1.5486300580255907E-2</v>
      </c>
      <c r="M17" s="78"/>
      <c r="N17" s="79">
        <f t="shared" ref="N17:N19" si="11">(P7/N7)-1</f>
        <v>-3.4896198495929953E-2</v>
      </c>
      <c r="O17" s="77">
        <f t="shared" ref="O17:O19" si="12">(P7/O7)-1</f>
        <v>-1.862323707186031E-2</v>
      </c>
      <c r="P17" s="30"/>
      <c r="Q17" s="1"/>
      <c r="R17" s="1"/>
      <c r="S17" s="1"/>
      <c r="T17" s="1"/>
      <c r="U17" s="1"/>
      <c r="V17" s="1"/>
      <c r="W17" s="1"/>
      <c r="X17" s="1"/>
      <c r="Y17" s="1"/>
      <c r="Z17" s="1"/>
      <c r="AA17" s="1"/>
    </row>
    <row r="18" spans="1:27" ht="18.899999999999999" customHeight="1" x14ac:dyDescent="0.25">
      <c r="A18" s="47" t="s">
        <v>59</v>
      </c>
      <c r="B18" s="79">
        <f t="shared" si="3"/>
        <v>7.5854700854700807E-2</v>
      </c>
      <c r="C18" s="77">
        <f t="shared" si="4"/>
        <v>3.8309010152284273E-2</v>
      </c>
      <c r="D18" s="80"/>
      <c r="E18" s="77">
        <f t="shared" si="5"/>
        <v>-0.19123505976095623</v>
      </c>
      <c r="F18" s="77">
        <f t="shared" si="6"/>
        <v>-2.4038461538461564E-2</v>
      </c>
      <c r="G18" s="78"/>
      <c r="H18" s="79">
        <f t="shared" si="7"/>
        <v>0.11897435897435904</v>
      </c>
      <c r="I18" s="77">
        <f t="shared" si="8"/>
        <v>5.4106280193236822E-2</v>
      </c>
      <c r="J18" s="80"/>
      <c r="K18" s="77">
        <f t="shared" si="9"/>
        <v>5.2184824328314061E-2</v>
      </c>
      <c r="L18" s="77">
        <f t="shared" si="10"/>
        <v>5.1098658015042098E-2</v>
      </c>
      <c r="M18" s="78"/>
      <c r="N18" s="79">
        <f t="shared" si="11"/>
        <v>-0.2482582084769166</v>
      </c>
      <c r="O18" s="77">
        <f t="shared" si="12"/>
        <v>-6.0047125741114038E-2</v>
      </c>
      <c r="P18" s="30"/>
      <c r="Q18" s="1"/>
      <c r="R18" s="1"/>
      <c r="S18" s="1"/>
      <c r="T18" s="1"/>
      <c r="U18" s="1"/>
      <c r="V18" s="1"/>
      <c r="W18" s="1"/>
      <c r="X18" s="1"/>
      <c r="Y18" s="1"/>
      <c r="Z18" s="1"/>
      <c r="AA18" s="1"/>
    </row>
    <row r="19" spans="1:27" ht="18.899999999999999" customHeight="1" thickBot="1" x14ac:dyDescent="0.3">
      <c r="A19" s="11" t="s">
        <v>28</v>
      </c>
      <c r="B19" s="86">
        <f>(D9/B9)-1</f>
        <v>4.7139674102708584E-2</v>
      </c>
      <c r="C19" s="84">
        <f t="shared" si="4"/>
        <v>2.5501485395798884E-2</v>
      </c>
      <c r="D19" s="103"/>
      <c r="E19" s="84">
        <f>(G9/E9)-1</f>
        <v>-0.13461538461538458</v>
      </c>
      <c r="F19" s="84">
        <f t="shared" si="6"/>
        <v>-5.6603773584905648E-2</v>
      </c>
      <c r="G19" s="130"/>
      <c r="H19" s="86">
        <f>(J9/H9)-1</f>
        <v>0.13072669826224326</v>
      </c>
      <c r="I19" s="84">
        <f t="shared" si="8"/>
        <v>3.8824383164005827E-2</v>
      </c>
      <c r="J19" s="103"/>
      <c r="K19" s="84">
        <f>(M9/K9)-1</f>
        <v>1.7151246857829205E-2</v>
      </c>
      <c r="L19" s="84">
        <f t="shared" si="10"/>
        <v>2.4788202070913146E-2</v>
      </c>
      <c r="M19" s="130"/>
      <c r="N19" s="86">
        <f t="shared" si="11"/>
        <v>-0.17357288928417192</v>
      </c>
      <c r="O19" s="84">
        <f t="shared" si="12"/>
        <v>-8.0063520287360079E-2</v>
      </c>
      <c r="P19" s="131"/>
      <c r="Q19" s="1"/>
      <c r="R19" s="1"/>
      <c r="S19" s="1"/>
      <c r="T19" s="1"/>
      <c r="U19" s="1"/>
      <c r="V19" s="1"/>
      <c r="W19" s="1"/>
      <c r="X19" s="1"/>
      <c r="Y19" s="1"/>
      <c r="Z19" s="1"/>
      <c r="AA19" s="1"/>
    </row>
    <row r="20" spans="1:27"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37" spans="7:9" x14ac:dyDescent="0.25">
      <c r="G37" s="1"/>
    </row>
    <row r="48" spans="7:9" x14ac:dyDescent="0.25">
      <c r="I48" s="1"/>
    </row>
  </sheetData>
  <mergeCells count="13">
    <mergeCell ref="N4:P4"/>
    <mergeCell ref="A4:A5"/>
    <mergeCell ref="B4:D4"/>
    <mergeCell ref="E4:G4"/>
    <mergeCell ref="H4:J4"/>
    <mergeCell ref="K4:M4"/>
    <mergeCell ref="A13:A14"/>
    <mergeCell ref="N13:P13"/>
    <mergeCell ref="B14:P14"/>
    <mergeCell ref="B13:D13"/>
    <mergeCell ref="E13:G13"/>
    <mergeCell ref="H13:J13"/>
    <mergeCell ref="K13:M13"/>
  </mergeCells>
  <printOptions horizontalCentered="1"/>
  <pageMargins left="0.23622047244094491" right="0.23622047244094491" top="0.74803149606299213" bottom="0.74803149606299213" header="0.31496062992125984" footer="0.31496062992125984"/>
  <pageSetup paperSize="9" scale="71" orientation="portrait" verticalDpi="0" r:id="rId1"/>
  <ignoredErrors>
    <ignoredError sqref="B9 C9:M9" formulaRange="1"/>
  </ignoredError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B6C14-E1D1-4233-95DD-5C93E7AEF2DC}">
  <sheetPr>
    <pageSetUpPr fitToPage="1"/>
  </sheetPr>
  <dimension ref="A1:AA48"/>
  <sheetViews>
    <sheetView showGridLines="0" zoomScaleNormal="100" workbookViewId="0">
      <selection activeCell="G2" sqref="G2"/>
    </sheetView>
  </sheetViews>
  <sheetFormatPr defaultColWidth="9.109375" defaultRowHeight="12" x14ac:dyDescent="0.25"/>
  <cols>
    <col min="1" max="1" width="22.109375" style="3" customWidth="1"/>
    <col min="2" max="16" width="7.88671875" style="3" customWidth="1"/>
    <col min="17" max="17" width="2.44140625" style="3" customWidth="1"/>
    <col min="18" max="16384" width="9.109375" style="3"/>
  </cols>
  <sheetData>
    <row r="1" spans="1:27" ht="5.25" customHeight="1" x14ac:dyDescent="0.25"/>
    <row r="2" spans="1:27" ht="18.899999999999999" customHeight="1" x14ac:dyDescent="0.3">
      <c r="A2" s="14" t="s">
        <v>228</v>
      </c>
      <c r="B2" s="15"/>
      <c r="C2" s="2"/>
      <c r="D2" s="2"/>
      <c r="E2" s="2"/>
      <c r="F2" s="2"/>
      <c r="G2" s="1"/>
      <c r="H2" s="1"/>
      <c r="I2" s="1"/>
      <c r="J2" s="1"/>
      <c r="K2" s="1"/>
      <c r="L2" s="1"/>
      <c r="M2" s="1"/>
      <c r="N2" s="1"/>
      <c r="O2" s="1"/>
      <c r="P2" s="1"/>
      <c r="Q2" s="1"/>
      <c r="R2" s="1"/>
      <c r="S2" s="1"/>
      <c r="T2" s="1"/>
      <c r="U2" s="1"/>
      <c r="V2" s="1"/>
      <c r="W2" s="1"/>
      <c r="X2" s="1"/>
      <c r="Y2" s="1"/>
      <c r="Z2" s="1"/>
      <c r="AA2" s="1"/>
    </row>
    <row r="3" spans="1:27" ht="18.899999999999999" customHeight="1" thickBot="1" x14ac:dyDescent="0.3">
      <c r="A3" s="2"/>
      <c r="B3" s="2"/>
      <c r="C3" s="2"/>
      <c r="D3" s="2"/>
      <c r="E3" s="2"/>
      <c r="F3" s="1"/>
      <c r="G3" s="1"/>
      <c r="H3" s="1"/>
      <c r="I3" s="1"/>
      <c r="J3" s="1"/>
      <c r="K3" s="1"/>
      <c r="L3" s="1"/>
      <c r="M3" s="1"/>
      <c r="N3" s="1"/>
      <c r="O3" s="1"/>
      <c r="P3" s="1"/>
      <c r="Q3" s="1"/>
      <c r="R3" s="1"/>
      <c r="S3" s="1"/>
      <c r="T3" s="1"/>
      <c r="U3" s="1"/>
      <c r="V3" s="1"/>
      <c r="W3" s="1"/>
      <c r="X3" s="1"/>
      <c r="Y3" s="1"/>
      <c r="Z3" s="1"/>
      <c r="AA3" s="1"/>
    </row>
    <row r="4" spans="1:27" ht="18.899999999999999" customHeight="1" x14ac:dyDescent="0.25">
      <c r="A4" s="264"/>
      <c r="B4" s="260" t="s">
        <v>1</v>
      </c>
      <c r="C4" s="260"/>
      <c r="D4" s="261"/>
      <c r="E4" s="260" t="s">
        <v>24</v>
      </c>
      <c r="F4" s="260"/>
      <c r="G4" s="260"/>
      <c r="H4" s="259" t="s">
        <v>13</v>
      </c>
      <c r="I4" s="260"/>
      <c r="J4" s="261"/>
      <c r="K4" s="260" t="s">
        <v>14</v>
      </c>
      <c r="L4" s="260"/>
      <c r="M4" s="260"/>
      <c r="N4" s="259" t="s">
        <v>17</v>
      </c>
      <c r="O4" s="260"/>
      <c r="P4" s="260"/>
      <c r="Q4" s="1"/>
      <c r="R4" s="1"/>
      <c r="S4" s="1"/>
      <c r="T4" s="1"/>
      <c r="U4" s="1"/>
      <c r="V4" s="1"/>
      <c r="W4" s="1"/>
      <c r="X4" s="1"/>
      <c r="Y4" s="1"/>
      <c r="Z4" s="1"/>
      <c r="AA4" s="1"/>
    </row>
    <row r="5" spans="1:27" ht="30" customHeight="1" x14ac:dyDescent="0.25">
      <c r="A5" s="264"/>
      <c r="B5" s="27">
        <v>2019</v>
      </c>
      <c r="C5" s="27">
        <v>2024</v>
      </c>
      <c r="D5" s="196">
        <v>2025</v>
      </c>
      <c r="E5" s="27">
        <v>2019</v>
      </c>
      <c r="F5" s="27">
        <v>2024</v>
      </c>
      <c r="G5" s="196">
        <v>2025</v>
      </c>
      <c r="H5" s="27">
        <v>2019</v>
      </c>
      <c r="I5" s="27">
        <v>2024</v>
      </c>
      <c r="J5" s="196">
        <v>2025</v>
      </c>
      <c r="K5" s="27">
        <v>2019</v>
      </c>
      <c r="L5" s="27">
        <v>2024</v>
      </c>
      <c r="M5" s="196">
        <v>2025</v>
      </c>
      <c r="N5" s="27">
        <v>2019</v>
      </c>
      <c r="O5" s="27">
        <v>2024</v>
      </c>
      <c r="P5" s="196">
        <v>2025</v>
      </c>
      <c r="Q5" s="1"/>
      <c r="R5" s="1"/>
      <c r="S5" s="1"/>
      <c r="T5" s="1"/>
      <c r="U5" s="1"/>
      <c r="V5" s="1"/>
      <c r="W5" s="1"/>
      <c r="X5" s="1"/>
      <c r="Y5" s="1"/>
      <c r="Z5" s="1"/>
      <c r="AA5" s="1"/>
    </row>
    <row r="6" spans="1:27" ht="18.899999999999999" customHeight="1" x14ac:dyDescent="0.25">
      <c r="A6" s="47" t="s">
        <v>60</v>
      </c>
      <c r="B6" s="128">
        <v>29438</v>
      </c>
      <c r="C6" s="40">
        <v>30075</v>
      </c>
      <c r="D6" s="38">
        <v>30119</v>
      </c>
      <c r="E6" s="128">
        <v>271</v>
      </c>
      <c r="F6" s="40">
        <v>260</v>
      </c>
      <c r="G6" s="40">
        <v>239</v>
      </c>
      <c r="H6" s="34">
        <v>1667</v>
      </c>
      <c r="I6" s="35">
        <v>1869</v>
      </c>
      <c r="J6" s="129">
        <v>1824</v>
      </c>
      <c r="K6" s="40">
        <v>34684</v>
      </c>
      <c r="L6" s="40">
        <v>34489</v>
      </c>
      <c r="M6" s="129">
        <v>34304</v>
      </c>
      <c r="N6" s="193">
        <f t="shared" ref="N6:N7" si="0">E6/B6*100</f>
        <v>0.92057884367144505</v>
      </c>
      <c r="O6" s="193">
        <f t="shared" ref="O6:O7" si="1">F6/C6*100</f>
        <v>0.86450540315876967</v>
      </c>
      <c r="P6" s="193">
        <f t="shared" ref="P6:P7" si="2">G6/D6*100</f>
        <v>0.79351904113682403</v>
      </c>
      <c r="Q6" s="1"/>
      <c r="R6" s="1"/>
      <c r="S6" s="1"/>
      <c r="T6" s="1"/>
      <c r="U6" s="1"/>
      <c r="V6" s="1"/>
      <c r="W6" s="1"/>
      <c r="X6" s="1"/>
      <c r="Y6" s="1"/>
      <c r="Z6" s="1"/>
      <c r="AA6" s="1"/>
    </row>
    <row r="7" spans="1:27" ht="18.899999999999999" customHeight="1" x14ac:dyDescent="0.25">
      <c r="A7" s="47" t="s">
        <v>61</v>
      </c>
      <c r="B7" s="128">
        <v>7813</v>
      </c>
      <c r="C7" s="40">
        <v>7962</v>
      </c>
      <c r="D7" s="38">
        <v>8888</v>
      </c>
      <c r="E7" s="128">
        <v>249</v>
      </c>
      <c r="F7" s="40">
        <v>217</v>
      </c>
      <c r="G7" s="40">
        <v>211</v>
      </c>
      <c r="H7" s="37">
        <v>865</v>
      </c>
      <c r="I7" s="40">
        <v>887</v>
      </c>
      <c r="J7" s="38">
        <v>1039</v>
      </c>
      <c r="K7" s="40">
        <v>10269</v>
      </c>
      <c r="L7" s="40">
        <v>10129</v>
      </c>
      <c r="M7" s="38">
        <v>11420</v>
      </c>
      <c r="N7" s="193">
        <f t="shared" si="0"/>
        <v>3.1869960322539361</v>
      </c>
      <c r="O7" s="193">
        <f t="shared" si="1"/>
        <v>2.7254458678723941</v>
      </c>
      <c r="P7" s="193">
        <f t="shared" si="2"/>
        <v>2.3739873987398741</v>
      </c>
      <c r="Q7" s="1"/>
      <c r="R7" s="1"/>
      <c r="S7" s="1"/>
      <c r="T7" s="1"/>
      <c r="U7" s="1"/>
      <c r="V7" s="1"/>
      <c r="W7" s="1"/>
      <c r="X7" s="1"/>
      <c r="Y7" s="1"/>
      <c r="Z7" s="1"/>
      <c r="AA7" s="1"/>
    </row>
    <row r="8" spans="1:27" ht="18.899999999999999" customHeight="1" thickBot="1" x14ac:dyDescent="0.3">
      <c r="A8" s="11" t="s">
        <v>28</v>
      </c>
      <c r="B8" s="8">
        <f>SUM(B6:B7)</f>
        <v>37251</v>
      </c>
      <c r="C8" s="12">
        <f t="shared" ref="C8:G8" si="3">SUM(C6:C7)</f>
        <v>38037</v>
      </c>
      <c r="D8" s="69">
        <f t="shared" si="3"/>
        <v>39007</v>
      </c>
      <c r="E8" s="12">
        <f t="shared" si="3"/>
        <v>520</v>
      </c>
      <c r="F8" s="12">
        <f t="shared" si="3"/>
        <v>477</v>
      </c>
      <c r="G8" s="12">
        <f t="shared" si="3"/>
        <v>450</v>
      </c>
      <c r="H8" s="8">
        <f t="shared" ref="H8" si="4">SUM(H6:H7)</f>
        <v>2532</v>
      </c>
      <c r="I8" s="12">
        <f t="shared" ref="I8" si="5">SUM(I6:I7)</f>
        <v>2756</v>
      </c>
      <c r="J8" s="69">
        <f t="shared" ref="J8" si="6">SUM(J6:J7)</f>
        <v>2863</v>
      </c>
      <c r="K8" s="12">
        <f t="shared" ref="K8" si="7">SUM(K6:K7)</f>
        <v>44953</v>
      </c>
      <c r="L8" s="12">
        <f t="shared" ref="L8" si="8">SUM(L6:L7)</f>
        <v>44618</v>
      </c>
      <c r="M8" s="69">
        <f t="shared" ref="M8" si="9">SUM(M6:M7)</f>
        <v>45724</v>
      </c>
      <c r="N8" s="112">
        <f t="shared" ref="N8:P8" si="10">E8/B8*100</f>
        <v>1.3959356795790718</v>
      </c>
      <c r="O8" s="112">
        <f t="shared" si="10"/>
        <v>1.2540421168861897</v>
      </c>
      <c r="P8" s="112">
        <f t="shared" si="10"/>
        <v>1.1536390904196683</v>
      </c>
      <c r="Q8" s="1"/>
      <c r="R8" s="1"/>
      <c r="S8" s="1"/>
      <c r="T8" s="1"/>
      <c r="U8" s="1"/>
      <c r="V8" s="1"/>
      <c r="W8" s="1"/>
      <c r="X8" s="1"/>
      <c r="Y8" s="1"/>
      <c r="Z8" s="1"/>
      <c r="AA8" s="1"/>
    </row>
    <row r="9" spans="1:27" ht="18.899999999999999" customHeight="1" x14ac:dyDescent="0.25">
      <c r="A9" s="1"/>
      <c r="B9" s="1"/>
      <c r="C9" s="1"/>
      <c r="D9" s="1"/>
      <c r="E9" s="1"/>
      <c r="F9" s="1"/>
      <c r="G9" s="1"/>
      <c r="H9" s="1"/>
      <c r="I9" s="1"/>
      <c r="J9" s="1"/>
      <c r="K9" s="1"/>
      <c r="L9" s="1"/>
      <c r="M9" s="1"/>
      <c r="N9" s="1"/>
      <c r="O9" s="1"/>
      <c r="P9" s="1"/>
      <c r="Q9" s="1"/>
      <c r="R9" s="1"/>
      <c r="S9" s="1"/>
      <c r="T9" s="1"/>
      <c r="U9" s="1"/>
      <c r="V9" s="1"/>
      <c r="W9" s="1"/>
      <c r="X9" s="1"/>
      <c r="Y9" s="1"/>
      <c r="Z9" s="1"/>
      <c r="AA9" s="1"/>
    </row>
    <row r="10" spans="1:27" ht="18.899999999999999" customHeight="1" x14ac:dyDescent="0.3">
      <c r="A10" s="14" t="s">
        <v>229</v>
      </c>
      <c r="B10" s="2"/>
      <c r="C10" s="2"/>
      <c r="D10" s="2"/>
      <c r="E10" s="1"/>
      <c r="F10" s="1"/>
      <c r="G10" s="1"/>
      <c r="H10" s="1"/>
      <c r="I10" s="1"/>
      <c r="J10" s="1"/>
      <c r="K10" s="1"/>
      <c r="L10" s="1"/>
      <c r="M10" s="1"/>
      <c r="N10" s="1"/>
      <c r="O10" s="1"/>
      <c r="P10" s="1"/>
      <c r="Q10" s="1"/>
      <c r="R10" s="1"/>
      <c r="S10" s="1"/>
      <c r="T10" s="1"/>
      <c r="U10" s="1"/>
      <c r="V10" s="1"/>
      <c r="W10" s="1"/>
      <c r="X10" s="1"/>
      <c r="Y10" s="1"/>
      <c r="Z10" s="1"/>
      <c r="AA10" s="1"/>
    </row>
    <row r="11" spans="1:27" ht="18.899999999999999" customHeight="1" thickBot="1" x14ac:dyDescent="0.3">
      <c r="A11" s="2"/>
      <c r="B11" s="2"/>
      <c r="C11" s="2"/>
      <c r="D11" s="2"/>
      <c r="E11" s="1"/>
      <c r="F11" s="1"/>
      <c r="G11" s="1"/>
      <c r="H11" s="1"/>
      <c r="I11" s="1"/>
      <c r="J11" s="1"/>
      <c r="K11" s="1"/>
      <c r="L11" s="1"/>
      <c r="M11" s="1"/>
      <c r="N11" s="1"/>
      <c r="O11" s="1"/>
      <c r="P11" s="1"/>
      <c r="Q11" s="1"/>
      <c r="R11" s="1"/>
      <c r="S11" s="1"/>
      <c r="T11" s="1"/>
      <c r="U11" s="1"/>
      <c r="V11" s="1"/>
      <c r="W11" s="1"/>
      <c r="X11" s="1"/>
      <c r="Y11" s="1"/>
      <c r="Z11" s="1"/>
      <c r="AA11" s="1"/>
    </row>
    <row r="12" spans="1:27" ht="18.899999999999999" customHeight="1" x14ac:dyDescent="0.25">
      <c r="A12" s="264"/>
      <c r="B12" s="259" t="s">
        <v>1</v>
      </c>
      <c r="C12" s="260"/>
      <c r="D12" s="261"/>
      <c r="E12" s="260" t="s">
        <v>24</v>
      </c>
      <c r="F12" s="260"/>
      <c r="G12" s="260"/>
      <c r="H12" s="259" t="s">
        <v>13</v>
      </c>
      <c r="I12" s="260"/>
      <c r="J12" s="261"/>
      <c r="K12" s="260" t="s">
        <v>14</v>
      </c>
      <c r="L12" s="260"/>
      <c r="M12" s="260"/>
      <c r="N12" s="259" t="s">
        <v>17</v>
      </c>
      <c r="O12" s="260"/>
      <c r="P12" s="260"/>
      <c r="Q12" s="1"/>
      <c r="R12" s="1"/>
      <c r="S12" s="1"/>
      <c r="T12" s="1"/>
      <c r="U12" s="1"/>
      <c r="V12" s="1"/>
      <c r="W12" s="1"/>
      <c r="X12" s="1"/>
      <c r="Y12" s="1"/>
      <c r="Z12" s="1"/>
      <c r="AA12" s="1"/>
    </row>
    <row r="13" spans="1:27" ht="18.899999999999999" customHeight="1" x14ac:dyDescent="0.25">
      <c r="A13" s="264"/>
      <c r="B13" s="273" t="s">
        <v>134</v>
      </c>
      <c r="C13" s="265"/>
      <c r="D13" s="265"/>
      <c r="E13" s="265"/>
      <c r="F13" s="265"/>
      <c r="G13" s="265"/>
      <c r="H13" s="265"/>
      <c r="I13" s="265"/>
      <c r="J13" s="265"/>
      <c r="K13" s="265"/>
      <c r="L13" s="265"/>
      <c r="M13" s="265"/>
      <c r="N13" s="265"/>
      <c r="O13" s="265"/>
      <c r="P13" s="265"/>
      <c r="Q13" s="1"/>
      <c r="R13" s="1"/>
      <c r="S13" s="1"/>
      <c r="T13" s="1"/>
      <c r="U13" s="1"/>
      <c r="V13" s="1"/>
      <c r="W13" s="1"/>
      <c r="X13" s="1"/>
      <c r="Y13" s="1"/>
      <c r="Z13" s="1"/>
      <c r="AA13" s="1"/>
    </row>
    <row r="14" spans="1:27" ht="18.899999999999999" customHeight="1" x14ac:dyDescent="0.25">
      <c r="A14" s="5"/>
      <c r="B14" s="71" t="s">
        <v>190</v>
      </c>
      <c r="C14" s="71" t="s">
        <v>191</v>
      </c>
      <c r="D14" s="72"/>
      <c r="E14" s="71" t="s">
        <v>190</v>
      </c>
      <c r="F14" s="71" t="s">
        <v>191</v>
      </c>
      <c r="G14" s="72"/>
      <c r="H14" s="71" t="s">
        <v>190</v>
      </c>
      <c r="I14" s="71" t="s">
        <v>191</v>
      </c>
      <c r="J14" s="72"/>
      <c r="K14" s="71" t="s">
        <v>190</v>
      </c>
      <c r="L14" s="71" t="s">
        <v>191</v>
      </c>
      <c r="M14" s="71"/>
      <c r="N14" s="70" t="s">
        <v>190</v>
      </c>
      <c r="O14" s="71" t="s">
        <v>191</v>
      </c>
      <c r="P14" s="72"/>
      <c r="Q14" s="1"/>
      <c r="R14" s="1"/>
      <c r="S14" s="1"/>
      <c r="T14" s="1"/>
      <c r="U14" s="1"/>
      <c r="V14" s="1"/>
      <c r="W14" s="1"/>
      <c r="X14" s="1"/>
      <c r="Y14" s="1"/>
      <c r="Z14" s="1"/>
      <c r="AA14" s="1"/>
    </row>
    <row r="15" spans="1:27" ht="18.899999999999999" customHeight="1" x14ac:dyDescent="0.25">
      <c r="A15" s="47" t="s">
        <v>60</v>
      </c>
      <c r="B15" s="74">
        <f>(D6/B6)-1</f>
        <v>2.3133365038385811E-2</v>
      </c>
      <c r="C15" s="75">
        <f>(D6/C6)-1</f>
        <v>1.463009143807259E-3</v>
      </c>
      <c r="D15" s="76"/>
      <c r="E15" s="77">
        <f>(G6/E6)-1</f>
        <v>-0.11808118081180807</v>
      </c>
      <c r="F15" s="77">
        <f>(G6/F6)-1</f>
        <v>-8.0769230769230815E-2</v>
      </c>
      <c r="G15" s="78"/>
      <c r="H15" s="74">
        <f>(J6/H6)-1</f>
        <v>9.4181163767246501E-2</v>
      </c>
      <c r="I15" s="75">
        <f>(J6/I6)-1</f>
        <v>-2.4077046548956704E-2</v>
      </c>
      <c r="J15" s="76"/>
      <c r="K15" s="74">
        <f>(M6/K6)-1</f>
        <v>-1.09560604313228E-2</v>
      </c>
      <c r="L15" s="75">
        <f>(M6/L6)-1</f>
        <v>-5.3640291107309723E-3</v>
      </c>
      <c r="M15" s="76"/>
      <c r="N15" s="77">
        <f>(P6/N6)-1</f>
        <v>-0.13802164084923152</v>
      </c>
      <c r="O15" s="77">
        <f>(P6/O6)-1</f>
        <v>-8.2112109146538992E-2</v>
      </c>
      <c r="P15" s="30"/>
      <c r="Q15" s="1"/>
      <c r="R15" s="1"/>
      <c r="S15" s="1"/>
      <c r="T15" s="1"/>
      <c r="U15" s="1"/>
      <c r="V15" s="1"/>
      <c r="W15" s="1"/>
      <c r="X15" s="1"/>
      <c r="Y15" s="1"/>
      <c r="Z15" s="1"/>
      <c r="AA15" s="1"/>
    </row>
    <row r="16" spans="1:27" ht="18.899999999999999" customHeight="1" x14ac:dyDescent="0.25">
      <c r="A16" s="47" t="s">
        <v>61</v>
      </c>
      <c r="B16" s="79">
        <f t="shared" ref="B16:B17" si="11">(D7/B7)-1</f>
        <v>0.13759119416357346</v>
      </c>
      <c r="C16" s="77">
        <f t="shared" ref="C16:C17" si="12">(D7/C7)-1</f>
        <v>0.1163024365737253</v>
      </c>
      <c r="D16" s="80"/>
      <c r="E16" s="77">
        <f t="shared" ref="E16:E17" si="13">(G7/E7)-1</f>
        <v>-0.15261044176706828</v>
      </c>
      <c r="F16" s="77">
        <f t="shared" ref="F16:F17" si="14">(G7/F7)-1</f>
        <v>-2.7649769585253448E-2</v>
      </c>
      <c r="G16" s="78"/>
      <c r="H16" s="79">
        <f t="shared" ref="H16:H17" si="15">(J7/H7)-1</f>
        <v>0.20115606936416186</v>
      </c>
      <c r="I16" s="77">
        <f t="shared" ref="I16:I17" si="16">(J7/I7)-1</f>
        <v>0.17136414881623452</v>
      </c>
      <c r="J16" s="80"/>
      <c r="K16" s="79">
        <f t="shared" ref="K16:K17" si="17">(M7/K7)-1</f>
        <v>0.11208491576589741</v>
      </c>
      <c r="L16" s="77">
        <f t="shared" ref="L16:L17" si="18">(M7/L7)-1</f>
        <v>0.12745581992299337</v>
      </c>
      <c r="M16" s="80"/>
      <c r="N16" s="77">
        <f t="shared" ref="N16:N17" si="19">(P7/N7)-1</f>
        <v>-0.25510186560824766</v>
      </c>
      <c r="O16" s="77">
        <f t="shared" ref="O16:O17" si="20">(P7/O7)-1</f>
        <v>-0.1289544853102822</v>
      </c>
      <c r="P16" s="30"/>
      <c r="Q16" s="1"/>
      <c r="R16" s="1"/>
      <c r="S16" s="1"/>
      <c r="T16" s="1"/>
      <c r="U16" s="1"/>
      <c r="V16" s="1"/>
      <c r="W16" s="1"/>
      <c r="X16" s="1"/>
      <c r="Y16" s="1"/>
      <c r="Z16" s="1"/>
      <c r="AA16" s="1"/>
    </row>
    <row r="17" spans="1:27" ht="18.899999999999999" customHeight="1" thickBot="1" x14ac:dyDescent="0.3">
      <c r="A17" s="11" t="s">
        <v>28</v>
      </c>
      <c r="B17" s="86">
        <f t="shared" si="11"/>
        <v>4.7139674102708584E-2</v>
      </c>
      <c r="C17" s="84">
        <f t="shared" si="12"/>
        <v>2.5501485395798884E-2</v>
      </c>
      <c r="D17" s="103"/>
      <c r="E17" s="84">
        <f t="shared" si="13"/>
        <v>-0.13461538461538458</v>
      </c>
      <c r="F17" s="84">
        <f t="shared" si="14"/>
        <v>-5.6603773584905648E-2</v>
      </c>
      <c r="G17" s="130"/>
      <c r="H17" s="86">
        <f t="shared" si="15"/>
        <v>0.13072669826224326</v>
      </c>
      <c r="I17" s="84">
        <f t="shared" si="16"/>
        <v>3.8824383164005827E-2</v>
      </c>
      <c r="J17" s="103"/>
      <c r="K17" s="86">
        <f t="shared" si="17"/>
        <v>1.7151246857829205E-2</v>
      </c>
      <c r="L17" s="84">
        <f t="shared" si="18"/>
        <v>2.4788202070913146E-2</v>
      </c>
      <c r="M17" s="103"/>
      <c r="N17" s="84">
        <f t="shared" si="19"/>
        <v>-0.17357288928417192</v>
      </c>
      <c r="O17" s="84">
        <f t="shared" si="20"/>
        <v>-8.0063520287360079E-2</v>
      </c>
      <c r="P17" s="131"/>
      <c r="Q17" s="1"/>
      <c r="R17" s="1"/>
      <c r="S17" s="1"/>
      <c r="T17" s="1"/>
      <c r="U17" s="1"/>
      <c r="V17" s="1"/>
      <c r="W17" s="1"/>
      <c r="X17" s="1"/>
      <c r="Y17" s="1"/>
      <c r="Z17" s="1"/>
      <c r="AA17" s="1"/>
    </row>
    <row r="18" spans="1:27" ht="18.899999999999999"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899999999999999"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899999999999999"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899999999999999"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5">
      <c r="G37" s="1"/>
    </row>
    <row r="48" spans="1:27" x14ac:dyDescent="0.25">
      <c r="I48" s="1"/>
    </row>
  </sheetData>
  <mergeCells count="13">
    <mergeCell ref="N4:P4"/>
    <mergeCell ref="A4:A5"/>
    <mergeCell ref="B4:D4"/>
    <mergeCell ref="E4:G4"/>
    <mergeCell ref="H4:J4"/>
    <mergeCell ref="K4:M4"/>
    <mergeCell ref="A12:A13"/>
    <mergeCell ref="N12:P12"/>
    <mergeCell ref="B13:P13"/>
    <mergeCell ref="B12:D12"/>
    <mergeCell ref="E12:G12"/>
    <mergeCell ref="H12:J12"/>
    <mergeCell ref="K12:M12"/>
  </mergeCells>
  <printOptions horizontalCentered="1"/>
  <pageMargins left="0.23622047244094491" right="0.23622047244094491" top="0.74803149606299213" bottom="0.74803149606299213" header="0.31496062992125984" footer="0.31496062992125984"/>
  <pageSetup paperSize="9" scale="69" orientation="portrait" verticalDpi="0" r:id="rId1"/>
  <ignoredErrors>
    <ignoredError sqref="B8:M8" formulaRange="1"/>
  </ignoredError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417EA-C0BD-44F7-949F-6BC5A0E11F4F}">
  <sheetPr>
    <pageSetUpPr fitToPage="1"/>
  </sheetPr>
  <dimension ref="A1:AA48"/>
  <sheetViews>
    <sheetView showGridLines="0" zoomScaleNormal="100" workbookViewId="0">
      <selection activeCell="G2" sqref="G2"/>
    </sheetView>
  </sheetViews>
  <sheetFormatPr defaultColWidth="9.109375" defaultRowHeight="12" x14ac:dyDescent="0.3"/>
  <cols>
    <col min="1" max="1" width="18.6640625" style="108" customWidth="1"/>
    <col min="2" max="16" width="7.88671875" style="108" customWidth="1"/>
    <col min="17" max="17" width="3.109375" style="108" customWidth="1"/>
    <col min="18" max="16384" width="9.109375" style="108"/>
  </cols>
  <sheetData>
    <row r="1" spans="1:27" ht="7.5" customHeight="1" x14ac:dyDescent="0.3"/>
    <row r="2" spans="1:27" ht="18.899999999999999" customHeight="1" x14ac:dyDescent="0.3">
      <c r="A2" s="109" t="s">
        <v>226</v>
      </c>
      <c r="B2" s="110"/>
      <c r="C2" s="111"/>
      <c r="D2" s="111"/>
      <c r="E2" s="111"/>
      <c r="F2" s="53"/>
      <c r="G2" s="53"/>
      <c r="H2" s="53"/>
      <c r="I2" s="53"/>
      <c r="J2" s="53"/>
      <c r="K2" s="53"/>
      <c r="L2" s="53"/>
      <c r="M2" s="53"/>
      <c r="N2" s="53"/>
      <c r="O2" s="53"/>
      <c r="P2" s="53"/>
      <c r="Q2" s="53"/>
      <c r="R2" s="53"/>
      <c r="S2" s="53"/>
      <c r="T2" s="53"/>
      <c r="U2" s="53"/>
      <c r="V2" s="53"/>
      <c r="W2" s="53"/>
      <c r="X2" s="53"/>
      <c r="Y2" s="53"/>
      <c r="Z2" s="53"/>
      <c r="AA2" s="53"/>
    </row>
    <row r="3" spans="1:27" ht="18.899999999999999" customHeight="1" thickBot="1" x14ac:dyDescent="0.35">
      <c r="A3" s="111"/>
      <c r="B3" s="111"/>
      <c r="C3" s="111"/>
      <c r="D3" s="111"/>
      <c r="E3" s="111"/>
      <c r="F3" s="53"/>
      <c r="G3" s="53"/>
      <c r="H3" s="53"/>
      <c r="I3" s="53"/>
      <c r="J3" s="53"/>
      <c r="K3" s="53"/>
      <c r="L3" s="53"/>
      <c r="M3" s="53"/>
      <c r="N3" s="53"/>
      <c r="O3" s="53"/>
      <c r="P3" s="53"/>
      <c r="Q3" s="53"/>
      <c r="R3" s="53"/>
      <c r="S3" s="53"/>
      <c r="T3" s="53"/>
      <c r="U3" s="53"/>
      <c r="V3" s="53"/>
      <c r="W3" s="53"/>
      <c r="X3" s="53"/>
      <c r="Y3" s="53"/>
      <c r="Z3" s="53"/>
      <c r="AA3" s="53"/>
    </row>
    <row r="4" spans="1:27" ht="18.899999999999999" customHeight="1" x14ac:dyDescent="0.3">
      <c r="A4" s="264"/>
      <c r="B4" s="259" t="s">
        <v>1</v>
      </c>
      <c r="C4" s="260"/>
      <c r="D4" s="261"/>
      <c r="E4" s="260" t="s">
        <v>24</v>
      </c>
      <c r="F4" s="260"/>
      <c r="G4" s="260"/>
      <c r="H4" s="259" t="s">
        <v>13</v>
      </c>
      <c r="I4" s="260"/>
      <c r="J4" s="261"/>
      <c r="K4" s="260" t="s">
        <v>14</v>
      </c>
      <c r="L4" s="260"/>
      <c r="M4" s="260"/>
      <c r="N4" s="259" t="s">
        <v>17</v>
      </c>
      <c r="O4" s="260"/>
      <c r="P4" s="260"/>
      <c r="Q4" s="53"/>
      <c r="R4" s="53"/>
      <c r="S4" s="53"/>
      <c r="T4" s="53"/>
      <c r="U4" s="53"/>
      <c r="V4" s="53"/>
      <c r="W4" s="53"/>
      <c r="X4" s="53"/>
      <c r="Y4" s="53"/>
      <c r="Z4" s="53"/>
      <c r="AA4" s="53"/>
    </row>
    <row r="5" spans="1:27" ht="30" customHeight="1" x14ac:dyDescent="0.3">
      <c r="A5" s="264"/>
      <c r="B5" s="27">
        <v>2019</v>
      </c>
      <c r="C5" s="27">
        <v>2024</v>
      </c>
      <c r="D5" s="196">
        <v>2025</v>
      </c>
      <c r="E5" s="27">
        <v>2019</v>
      </c>
      <c r="F5" s="27">
        <v>2024</v>
      </c>
      <c r="G5" s="196">
        <v>2025</v>
      </c>
      <c r="H5" s="27">
        <v>2019</v>
      </c>
      <c r="I5" s="27">
        <v>2024</v>
      </c>
      <c r="J5" s="196">
        <v>2025</v>
      </c>
      <c r="K5" s="27">
        <v>2019</v>
      </c>
      <c r="L5" s="27">
        <v>2024</v>
      </c>
      <c r="M5" s="196">
        <v>2025</v>
      </c>
      <c r="N5" s="27">
        <v>2019</v>
      </c>
      <c r="O5" s="27">
        <v>2024</v>
      </c>
      <c r="P5" s="196">
        <v>2025</v>
      </c>
      <c r="Q5" s="53"/>
      <c r="R5" s="53"/>
      <c r="S5" s="53"/>
      <c r="T5" s="53"/>
      <c r="U5" s="53"/>
      <c r="V5" s="53"/>
      <c r="W5" s="53"/>
      <c r="X5" s="53"/>
      <c r="Y5" s="53"/>
      <c r="Z5" s="53"/>
      <c r="AA5" s="53"/>
    </row>
    <row r="6" spans="1:27" ht="18.899999999999999" customHeight="1" x14ac:dyDescent="0.3">
      <c r="A6" s="47" t="s">
        <v>63</v>
      </c>
      <c r="B6" s="34">
        <v>2146</v>
      </c>
      <c r="C6" s="35">
        <v>2172</v>
      </c>
      <c r="D6" s="98">
        <v>2453</v>
      </c>
      <c r="E6" s="35">
        <v>58</v>
      </c>
      <c r="F6" s="35">
        <v>43</v>
      </c>
      <c r="G6" s="98">
        <v>44</v>
      </c>
      <c r="H6" s="40">
        <v>176</v>
      </c>
      <c r="I6" s="40">
        <v>153</v>
      </c>
      <c r="J6" s="97">
        <v>204</v>
      </c>
      <c r="K6" s="35">
        <v>3085</v>
      </c>
      <c r="L6" s="35">
        <v>3024</v>
      </c>
      <c r="M6" s="98">
        <v>3399</v>
      </c>
      <c r="N6" s="193">
        <f t="shared" ref="N6:N13" si="0">E6/B6*100</f>
        <v>2.7027027027027026</v>
      </c>
      <c r="O6" s="193">
        <f t="shared" ref="O6:O13" si="1">F6/C6*100</f>
        <v>1.979742173112339</v>
      </c>
      <c r="P6" s="193">
        <f t="shared" ref="P6:P13" si="2">G6/D6*100</f>
        <v>1.7937219730941705</v>
      </c>
      <c r="Q6" s="53"/>
      <c r="R6" s="53"/>
      <c r="S6" s="53"/>
      <c r="T6" s="53"/>
      <c r="U6" s="53"/>
      <c r="V6" s="53"/>
      <c r="W6" s="53"/>
      <c r="X6" s="53"/>
      <c r="Y6" s="53"/>
      <c r="Z6" s="53"/>
      <c r="AA6" s="53"/>
    </row>
    <row r="7" spans="1:27" ht="18.899999999999999" customHeight="1" x14ac:dyDescent="0.3">
      <c r="A7" s="47" t="s">
        <v>132</v>
      </c>
      <c r="B7" s="37">
        <v>24298</v>
      </c>
      <c r="C7" s="40">
        <v>23819</v>
      </c>
      <c r="D7" s="97">
        <v>24080</v>
      </c>
      <c r="E7" s="40">
        <v>202</v>
      </c>
      <c r="F7" s="40">
        <v>154</v>
      </c>
      <c r="G7" s="97">
        <v>155</v>
      </c>
      <c r="H7" s="40">
        <v>1287</v>
      </c>
      <c r="I7" s="40">
        <v>1291</v>
      </c>
      <c r="J7" s="97">
        <v>1307</v>
      </c>
      <c r="K7" s="40">
        <v>28167</v>
      </c>
      <c r="L7" s="40">
        <v>26931</v>
      </c>
      <c r="M7" s="97">
        <v>27059</v>
      </c>
      <c r="N7" s="193">
        <f t="shared" si="0"/>
        <v>0.83134414355090958</v>
      </c>
      <c r="O7" s="193">
        <f t="shared" si="1"/>
        <v>0.64654267601494608</v>
      </c>
      <c r="P7" s="193">
        <f t="shared" si="2"/>
        <v>0.64368770764119598</v>
      </c>
      <c r="Q7" s="53"/>
      <c r="R7" s="53"/>
      <c r="S7" s="53"/>
      <c r="T7" s="53"/>
      <c r="U7" s="53"/>
      <c r="V7" s="53"/>
      <c r="W7" s="53"/>
      <c r="X7" s="53"/>
      <c r="Y7" s="53"/>
      <c r="Z7" s="53"/>
      <c r="AA7" s="53"/>
    </row>
    <row r="8" spans="1:27" ht="18.899999999999999" customHeight="1" x14ac:dyDescent="0.3">
      <c r="A8" s="47" t="s">
        <v>65</v>
      </c>
      <c r="B8" s="37">
        <v>1335</v>
      </c>
      <c r="C8" s="40">
        <v>1234</v>
      </c>
      <c r="D8" s="97">
        <v>1281</v>
      </c>
      <c r="E8" s="40">
        <v>30</v>
      </c>
      <c r="F8" s="40">
        <v>25</v>
      </c>
      <c r="G8" s="97">
        <v>31</v>
      </c>
      <c r="H8" s="40">
        <v>166</v>
      </c>
      <c r="I8" s="40">
        <v>151</v>
      </c>
      <c r="J8" s="97">
        <v>168</v>
      </c>
      <c r="K8" s="40">
        <v>1610</v>
      </c>
      <c r="L8" s="40">
        <v>1376</v>
      </c>
      <c r="M8" s="97">
        <v>1471</v>
      </c>
      <c r="N8" s="193">
        <f t="shared" si="0"/>
        <v>2.2471910112359552</v>
      </c>
      <c r="O8" s="193">
        <f t="shared" si="1"/>
        <v>2.025931928687196</v>
      </c>
      <c r="P8" s="193">
        <f t="shared" si="2"/>
        <v>2.419984387197502</v>
      </c>
      <c r="Q8" s="53"/>
      <c r="R8" s="53"/>
      <c r="S8" s="53"/>
      <c r="T8" s="53"/>
      <c r="U8" s="53"/>
      <c r="V8" s="53"/>
      <c r="W8" s="53"/>
      <c r="X8" s="53"/>
      <c r="Y8" s="53"/>
      <c r="Z8" s="53"/>
      <c r="AA8" s="53"/>
    </row>
    <row r="9" spans="1:27" ht="18.899999999999999" customHeight="1" x14ac:dyDescent="0.3">
      <c r="A9" s="47" t="s">
        <v>66</v>
      </c>
      <c r="B9" s="37">
        <v>6372</v>
      </c>
      <c r="C9" s="40">
        <v>7229</v>
      </c>
      <c r="D9" s="97">
        <v>7608</v>
      </c>
      <c r="E9" s="40">
        <v>142</v>
      </c>
      <c r="F9" s="40">
        <v>169</v>
      </c>
      <c r="G9" s="97">
        <v>146</v>
      </c>
      <c r="H9" s="40">
        <v>584</v>
      </c>
      <c r="I9" s="40">
        <v>779</v>
      </c>
      <c r="J9" s="97">
        <v>798</v>
      </c>
      <c r="K9" s="40">
        <v>8244</v>
      </c>
      <c r="L9" s="40">
        <v>8988</v>
      </c>
      <c r="M9" s="97">
        <v>9447</v>
      </c>
      <c r="N9" s="193">
        <f t="shared" si="0"/>
        <v>2.2284996861268049</v>
      </c>
      <c r="O9" s="193">
        <f t="shared" si="1"/>
        <v>2.3378060589293126</v>
      </c>
      <c r="P9" s="193">
        <f t="shared" si="2"/>
        <v>1.9190325972660356</v>
      </c>
      <c r="Q9" s="53"/>
      <c r="R9" s="53"/>
      <c r="S9" s="53"/>
      <c r="T9" s="53"/>
      <c r="U9" s="53"/>
      <c r="V9" s="53"/>
      <c r="W9" s="53"/>
      <c r="X9" s="53"/>
      <c r="Y9" s="53"/>
      <c r="Z9" s="53"/>
      <c r="AA9" s="53"/>
    </row>
    <row r="10" spans="1:27" ht="18.899999999999999" customHeight="1" x14ac:dyDescent="0.3">
      <c r="A10" s="47" t="s">
        <v>68</v>
      </c>
      <c r="B10" s="37">
        <v>361</v>
      </c>
      <c r="C10" s="40">
        <v>515</v>
      </c>
      <c r="D10" s="97">
        <v>518</v>
      </c>
      <c r="E10" s="40">
        <v>9</v>
      </c>
      <c r="F10" s="40">
        <v>7</v>
      </c>
      <c r="G10" s="97">
        <v>13</v>
      </c>
      <c r="H10" s="40">
        <v>33</v>
      </c>
      <c r="I10" s="40">
        <v>75</v>
      </c>
      <c r="J10" s="97">
        <v>97</v>
      </c>
      <c r="K10" s="40">
        <v>468</v>
      </c>
      <c r="L10" s="40">
        <v>639</v>
      </c>
      <c r="M10" s="97">
        <v>623</v>
      </c>
      <c r="N10" s="193">
        <f t="shared" si="0"/>
        <v>2.4930747922437675</v>
      </c>
      <c r="O10" s="193">
        <f t="shared" si="1"/>
        <v>1.3592233009708738</v>
      </c>
      <c r="P10" s="193">
        <f t="shared" si="2"/>
        <v>2.5096525096525095</v>
      </c>
      <c r="Q10" s="53"/>
      <c r="R10" s="53"/>
      <c r="S10" s="53"/>
      <c r="T10" s="53"/>
      <c r="U10" s="53"/>
      <c r="V10" s="53"/>
      <c r="W10" s="53"/>
      <c r="X10" s="53"/>
      <c r="Y10" s="53"/>
      <c r="Z10" s="53"/>
      <c r="AA10" s="53"/>
    </row>
    <row r="11" spans="1:27" ht="18.899999999999999" customHeight="1" x14ac:dyDescent="0.3">
      <c r="A11" s="47" t="s">
        <v>71</v>
      </c>
      <c r="B11" s="37">
        <v>966</v>
      </c>
      <c r="C11" s="40">
        <v>948</v>
      </c>
      <c r="D11" s="97">
        <v>936</v>
      </c>
      <c r="E11" s="40">
        <v>26</v>
      </c>
      <c r="F11" s="40">
        <v>24</v>
      </c>
      <c r="G11" s="97">
        <v>23</v>
      </c>
      <c r="H11" s="40">
        <v>86</v>
      </c>
      <c r="I11" s="40">
        <v>85</v>
      </c>
      <c r="J11" s="97">
        <v>68</v>
      </c>
      <c r="K11" s="40">
        <v>1266</v>
      </c>
      <c r="L11" s="40">
        <v>1207</v>
      </c>
      <c r="M11" s="97">
        <v>1222</v>
      </c>
      <c r="N11" s="193">
        <f t="shared" si="0"/>
        <v>2.691511387163561</v>
      </c>
      <c r="O11" s="193">
        <f t="shared" si="1"/>
        <v>2.5316455696202533</v>
      </c>
      <c r="P11" s="193">
        <f t="shared" si="2"/>
        <v>2.4572649572649574</v>
      </c>
      <c r="Q11" s="53"/>
      <c r="R11" s="53"/>
      <c r="S11" s="53"/>
      <c r="T11" s="53"/>
      <c r="U11" s="53"/>
      <c r="V11" s="53"/>
      <c r="W11" s="53"/>
      <c r="X11" s="53"/>
      <c r="Y11" s="53"/>
      <c r="Z11" s="53"/>
      <c r="AA11" s="53"/>
    </row>
    <row r="12" spans="1:27" ht="18.899999999999999" customHeight="1" x14ac:dyDescent="0.3">
      <c r="A12" s="47" t="s">
        <v>72</v>
      </c>
      <c r="B12" s="37">
        <v>263</v>
      </c>
      <c r="C12" s="40">
        <v>242</v>
      </c>
      <c r="D12" s="97">
        <v>242</v>
      </c>
      <c r="E12" s="40">
        <v>16</v>
      </c>
      <c r="F12" s="40">
        <v>9</v>
      </c>
      <c r="G12" s="97">
        <v>13</v>
      </c>
      <c r="H12" s="40">
        <v>29</v>
      </c>
      <c r="I12" s="40">
        <v>26</v>
      </c>
      <c r="J12" s="97">
        <v>28</v>
      </c>
      <c r="K12" s="40">
        <v>349</v>
      </c>
      <c r="L12" s="40">
        <v>326</v>
      </c>
      <c r="M12" s="97">
        <v>326</v>
      </c>
      <c r="N12" s="193">
        <f t="shared" si="0"/>
        <v>6.083650190114068</v>
      </c>
      <c r="O12" s="193">
        <f t="shared" si="1"/>
        <v>3.71900826446281</v>
      </c>
      <c r="P12" s="193">
        <f t="shared" si="2"/>
        <v>5.3719008264462813</v>
      </c>
      <c r="Q12" s="53"/>
      <c r="R12" s="53"/>
      <c r="S12" s="53"/>
      <c r="T12" s="53"/>
      <c r="U12" s="53"/>
      <c r="V12" s="53"/>
      <c r="W12" s="53"/>
      <c r="X12" s="53"/>
      <c r="Y12" s="53"/>
      <c r="Z12" s="53"/>
      <c r="AA12" s="53"/>
    </row>
    <row r="13" spans="1:27" ht="18.899999999999999" customHeight="1" x14ac:dyDescent="0.3">
      <c r="A13" s="47" t="s">
        <v>62</v>
      </c>
      <c r="B13" s="37">
        <v>1510</v>
      </c>
      <c r="C13" s="40">
        <v>1878</v>
      </c>
      <c r="D13" s="97">
        <v>1889</v>
      </c>
      <c r="E13" s="40">
        <v>37</v>
      </c>
      <c r="F13" s="40">
        <v>46</v>
      </c>
      <c r="G13" s="97">
        <v>25</v>
      </c>
      <c r="H13" s="40">
        <v>171</v>
      </c>
      <c r="I13" s="40">
        <v>196</v>
      </c>
      <c r="J13" s="97">
        <v>193</v>
      </c>
      <c r="K13" s="40">
        <v>1764</v>
      </c>
      <c r="L13" s="40">
        <v>2127</v>
      </c>
      <c r="M13" s="97">
        <v>2177</v>
      </c>
      <c r="N13" s="193">
        <f t="shared" si="0"/>
        <v>2.4503311258278146</v>
      </c>
      <c r="O13" s="193">
        <f t="shared" si="1"/>
        <v>2.4494142705005326</v>
      </c>
      <c r="P13" s="193">
        <f t="shared" si="2"/>
        <v>1.3234515616728428</v>
      </c>
      <c r="Q13" s="53"/>
      <c r="R13" s="53"/>
      <c r="S13" s="53"/>
      <c r="T13" s="53"/>
      <c r="U13" s="53"/>
      <c r="V13" s="53"/>
      <c r="W13" s="53"/>
      <c r="X13" s="53"/>
      <c r="Y13" s="53"/>
      <c r="Z13" s="53"/>
      <c r="AA13" s="53"/>
    </row>
    <row r="14" spans="1:27" ht="18.899999999999999" customHeight="1" thickBot="1" x14ac:dyDescent="0.35">
      <c r="A14" s="11" t="s">
        <v>28</v>
      </c>
      <c r="B14" s="8">
        <f t="shared" ref="B14:M14" si="3">SUM(B6:B13)</f>
        <v>37251</v>
      </c>
      <c r="C14" s="12">
        <f t="shared" si="3"/>
        <v>38037</v>
      </c>
      <c r="D14" s="12">
        <f t="shared" si="3"/>
        <v>39007</v>
      </c>
      <c r="E14" s="8">
        <f t="shared" si="3"/>
        <v>520</v>
      </c>
      <c r="F14" s="12">
        <f t="shared" si="3"/>
        <v>477</v>
      </c>
      <c r="G14" s="69">
        <f t="shared" si="3"/>
        <v>450</v>
      </c>
      <c r="H14" s="12">
        <f t="shared" si="3"/>
        <v>2532</v>
      </c>
      <c r="I14" s="12">
        <f t="shared" si="3"/>
        <v>2756</v>
      </c>
      <c r="J14" s="12">
        <f t="shared" si="3"/>
        <v>2863</v>
      </c>
      <c r="K14" s="8">
        <f t="shared" si="3"/>
        <v>44953</v>
      </c>
      <c r="L14" s="12">
        <f t="shared" si="3"/>
        <v>44618</v>
      </c>
      <c r="M14" s="69">
        <f t="shared" si="3"/>
        <v>45724</v>
      </c>
      <c r="N14" s="112">
        <f t="shared" ref="N14" si="4">E14/B14*100</f>
        <v>1.3959356795790718</v>
      </c>
      <c r="O14" s="112">
        <f t="shared" ref="O14:P14" si="5">F14/C14*100</f>
        <v>1.2540421168861897</v>
      </c>
      <c r="P14" s="112">
        <f t="shared" si="5"/>
        <v>1.1536390904196683</v>
      </c>
      <c r="Q14" s="53"/>
      <c r="R14" s="53"/>
      <c r="S14" s="53"/>
      <c r="T14" s="53"/>
      <c r="U14" s="53"/>
      <c r="V14" s="53"/>
      <c r="W14" s="53"/>
      <c r="X14" s="53"/>
      <c r="Y14" s="53"/>
      <c r="Z14" s="53"/>
      <c r="AA14" s="53"/>
    </row>
    <row r="15" spans="1:27" ht="20.25" customHeight="1" x14ac:dyDescent="0.3">
      <c r="A15" s="274" t="s">
        <v>159</v>
      </c>
      <c r="B15" s="274"/>
      <c r="C15" s="274"/>
      <c r="D15" s="274"/>
      <c r="E15" s="274"/>
      <c r="F15" s="274"/>
      <c r="G15" s="53"/>
      <c r="H15" s="53"/>
      <c r="I15" s="53"/>
      <c r="J15" s="53"/>
      <c r="K15" s="53"/>
      <c r="L15" s="53"/>
      <c r="M15" s="53"/>
      <c r="N15" s="53"/>
      <c r="O15" s="53"/>
      <c r="P15" s="53"/>
      <c r="Q15" s="53"/>
      <c r="R15" s="53"/>
      <c r="S15" s="53"/>
      <c r="T15" s="53"/>
      <c r="U15" s="53"/>
      <c r="V15" s="53"/>
      <c r="W15" s="53"/>
      <c r="X15" s="53"/>
      <c r="Y15" s="53"/>
      <c r="Z15" s="53"/>
      <c r="AA15" s="53"/>
    </row>
    <row r="16" spans="1:27" ht="18.899999999999999" customHeight="1" x14ac:dyDescent="0.3">
      <c r="A16" s="53"/>
      <c r="B16" s="53"/>
      <c r="C16" s="53"/>
      <c r="D16" s="53"/>
      <c r="E16" s="53"/>
      <c r="F16" s="53"/>
      <c r="G16" s="53"/>
      <c r="H16" s="53"/>
      <c r="I16" s="53"/>
      <c r="J16" s="53"/>
      <c r="K16" s="53"/>
      <c r="L16" s="53"/>
      <c r="M16" s="53"/>
      <c r="N16" s="53"/>
      <c r="O16" s="53"/>
      <c r="P16" s="53"/>
      <c r="Q16" s="53"/>
      <c r="R16" s="53"/>
      <c r="S16" s="53"/>
      <c r="T16" s="53"/>
      <c r="U16" s="53"/>
      <c r="V16" s="53"/>
      <c r="W16" s="53"/>
      <c r="X16" s="53"/>
      <c r="Y16" s="53"/>
      <c r="Z16" s="53"/>
      <c r="AA16" s="53"/>
    </row>
    <row r="17" spans="1:27" ht="21" customHeight="1" x14ac:dyDescent="0.3">
      <c r="A17" s="109" t="s">
        <v>227</v>
      </c>
      <c r="B17" s="111"/>
      <c r="C17" s="111"/>
      <c r="D17" s="111"/>
      <c r="E17" s="53"/>
      <c r="F17" s="53"/>
      <c r="G17" s="53"/>
      <c r="H17" s="53"/>
      <c r="I17" s="53"/>
      <c r="J17" s="53"/>
      <c r="K17" s="53"/>
      <c r="L17" s="53"/>
      <c r="M17" s="53"/>
      <c r="N17" s="53"/>
      <c r="O17" s="53"/>
      <c r="P17" s="53"/>
      <c r="Q17" s="53"/>
      <c r="R17" s="53"/>
      <c r="S17" s="53"/>
      <c r="T17" s="53"/>
      <c r="U17" s="53"/>
      <c r="V17" s="53"/>
      <c r="W17" s="53"/>
      <c r="X17" s="53"/>
      <c r="Y17" s="53"/>
      <c r="Z17" s="53"/>
      <c r="AA17" s="53"/>
    </row>
    <row r="18" spans="1:27" ht="18.899999999999999" customHeight="1" thickBot="1" x14ac:dyDescent="0.35">
      <c r="A18" s="111"/>
      <c r="B18" s="111"/>
      <c r="C18" s="111"/>
      <c r="D18" s="111"/>
      <c r="E18" s="53"/>
      <c r="F18" s="53"/>
      <c r="G18" s="53"/>
      <c r="H18" s="53"/>
      <c r="I18" s="53"/>
      <c r="J18" s="53"/>
      <c r="K18" s="53"/>
      <c r="L18" s="53"/>
      <c r="M18" s="53"/>
      <c r="N18" s="53"/>
      <c r="O18" s="53"/>
      <c r="P18" s="53"/>
      <c r="Q18" s="53"/>
      <c r="R18" s="53"/>
      <c r="S18" s="53"/>
      <c r="T18" s="53"/>
      <c r="U18" s="53"/>
      <c r="V18" s="53"/>
      <c r="W18" s="53"/>
      <c r="X18" s="53"/>
      <c r="Y18" s="53"/>
      <c r="Z18" s="53"/>
      <c r="AA18" s="53"/>
    </row>
    <row r="19" spans="1:27" ht="18.899999999999999" customHeight="1" x14ac:dyDescent="0.3">
      <c r="A19" s="264"/>
      <c r="B19" s="259" t="s">
        <v>1</v>
      </c>
      <c r="C19" s="260"/>
      <c r="D19" s="261"/>
      <c r="E19" s="260" t="s">
        <v>24</v>
      </c>
      <c r="F19" s="260"/>
      <c r="G19" s="260"/>
      <c r="H19" s="259" t="s">
        <v>13</v>
      </c>
      <c r="I19" s="260"/>
      <c r="J19" s="261"/>
      <c r="K19" s="260" t="s">
        <v>14</v>
      </c>
      <c r="L19" s="260"/>
      <c r="M19" s="260"/>
      <c r="N19" s="259" t="s">
        <v>17</v>
      </c>
      <c r="O19" s="260"/>
      <c r="P19" s="260"/>
      <c r="Q19" s="53"/>
      <c r="R19" s="53"/>
      <c r="S19" s="53"/>
      <c r="T19" s="53"/>
      <c r="U19" s="53"/>
      <c r="V19" s="53"/>
      <c r="W19" s="53"/>
      <c r="X19" s="53"/>
      <c r="Y19" s="53"/>
      <c r="Z19" s="53"/>
      <c r="AA19" s="53"/>
    </row>
    <row r="20" spans="1:27" ht="18.899999999999999" customHeight="1" x14ac:dyDescent="0.3">
      <c r="A20" s="264"/>
      <c r="B20" s="273" t="s">
        <v>134</v>
      </c>
      <c r="C20" s="265"/>
      <c r="D20" s="265"/>
      <c r="E20" s="265"/>
      <c r="F20" s="265"/>
      <c r="G20" s="265"/>
      <c r="H20" s="265"/>
      <c r="I20" s="265"/>
      <c r="J20" s="265"/>
      <c r="K20" s="265"/>
      <c r="L20" s="265"/>
      <c r="M20" s="265"/>
      <c r="N20" s="265"/>
      <c r="O20" s="265"/>
      <c r="P20" s="265"/>
      <c r="Q20" s="53"/>
      <c r="R20" s="53"/>
      <c r="S20" s="53"/>
      <c r="T20" s="53"/>
      <c r="U20" s="53"/>
      <c r="V20" s="53"/>
      <c r="W20" s="53"/>
      <c r="X20" s="53"/>
      <c r="Y20" s="53"/>
      <c r="Z20" s="53"/>
      <c r="AA20" s="53"/>
    </row>
    <row r="21" spans="1:27" ht="18.899999999999999" customHeight="1" x14ac:dyDescent="0.3">
      <c r="A21" s="5"/>
      <c r="B21" s="71" t="s">
        <v>190</v>
      </c>
      <c r="C21" s="71" t="s">
        <v>191</v>
      </c>
      <c r="D21" s="71"/>
      <c r="E21" s="71" t="s">
        <v>190</v>
      </c>
      <c r="F21" s="71" t="s">
        <v>191</v>
      </c>
      <c r="G21" s="71"/>
      <c r="H21" s="71" t="s">
        <v>190</v>
      </c>
      <c r="I21" s="71" t="s">
        <v>191</v>
      </c>
      <c r="J21" s="72"/>
      <c r="K21" s="70" t="s">
        <v>190</v>
      </c>
      <c r="L21" s="71" t="s">
        <v>191</v>
      </c>
      <c r="M21" s="71"/>
      <c r="N21" s="70" t="s">
        <v>190</v>
      </c>
      <c r="O21" s="71" t="s">
        <v>191</v>
      </c>
      <c r="P21" s="72"/>
      <c r="Q21" s="53"/>
      <c r="R21" s="53"/>
      <c r="S21" s="53"/>
      <c r="T21" s="53"/>
      <c r="U21" s="53"/>
      <c r="V21" s="53"/>
      <c r="W21" s="53"/>
      <c r="X21" s="53"/>
      <c r="Y21" s="53"/>
      <c r="Z21" s="53"/>
      <c r="AA21" s="53"/>
    </row>
    <row r="22" spans="1:27" ht="18.899999999999999" customHeight="1" x14ac:dyDescent="0.3">
      <c r="A22" s="47" t="s">
        <v>63</v>
      </c>
      <c r="B22" s="74">
        <f>(D6/B6)-1</f>
        <v>0.14305684995340173</v>
      </c>
      <c r="C22" s="75">
        <f>(D6/C6)-1</f>
        <v>0.12937384898710858</v>
      </c>
      <c r="D22" s="113"/>
      <c r="E22" s="77">
        <f>(G6/E6)-1</f>
        <v>-0.24137931034482762</v>
      </c>
      <c r="F22" s="77">
        <f>(G6/F6)-1</f>
        <v>2.3255813953488413E-2</v>
      </c>
      <c r="G22" s="114"/>
      <c r="H22" s="74">
        <f>(J6/H6)-1</f>
        <v>0.15909090909090917</v>
      </c>
      <c r="I22" s="75">
        <f>(J6/I6)-1</f>
        <v>0.33333333333333326</v>
      </c>
      <c r="J22" s="113"/>
      <c r="K22" s="77">
        <f>(M6/K6)-1</f>
        <v>0.10178282009724482</v>
      </c>
      <c r="L22" s="77">
        <f>(M6/L6)-1</f>
        <v>0.12400793650793651</v>
      </c>
      <c r="M22" s="115"/>
      <c r="N22" s="116">
        <f>(P6/N6)-1</f>
        <v>-0.33632286995515692</v>
      </c>
      <c r="O22" s="117">
        <f>(P6/O6)-1</f>
        <v>-9.3961831264991136E-2</v>
      </c>
      <c r="P22" s="118"/>
      <c r="Q22" s="53"/>
      <c r="R22" s="53"/>
      <c r="S22" s="53"/>
      <c r="T22" s="53"/>
      <c r="U22" s="53"/>
      <c r="V22" s="53"/>
      <c r="W22" s="53"/>
      <c r="X22" s="53"/>
      <c r="Y22" s="53"/>
      <c r="Z22" s="53"/>
      <c r="AA22" s="53"/>
    </row>
    <row r="23" spans="1:27" ht="18.899999999999999" customHeight="1" x14ac:dyDescent="0.3">
      <c r="A23" s="47" t="s">
        <v>132</v>
      </c>
      <c r="B23" s="79">
        <f t="shared" ref="B23:B30" si="6">(D7/B7)-1</f>
        <v>-8.9719318462424535E-3</v>
      </c>
      <c r="C23" s="77">
        <f t="shared" ref="C23:C30" si="7">(D7/C7)-1</f>
        <v>1.0957638859733887E-2</v>
      </c>
      <c r="D23" s="119"/>
      <c r="E23" s="77">
        <f t="shared" ref="E23:E30" si="8">(G7/E7)-1</f>
        <v>-0.23267326732673266</v>
      </c>
      <c r="F23" s="77">
        <f t="shared" ref="F23:F30" si="9">(G7/F7)-1</f>
        <v>6.4935064935065512E-3</v>
      </c>
      <c r="G23" s="114"/>
      <c r="H23" s="79">
        <f t="shared" ref="H23:H30" si="10">(J7/H7)-1</f>
        <v>1.5540015540015606E-2</v>
      </c>
      <c r="I23" s="77">
        <f t="shared" ref="I23:I30" si="11">(J7/I7)-1</f>
        <v>1.2393493415956636E-2</v>
      </c>
      <c r="J23" s="119"/>
      <c r="K23" s="77">
        <f t="shared" ref="K23:K30" si="12">(M7/K7)-1</f>
        <v>-3.9336812582099645E-2</v>
      </c>
      <c r="L23" s="77">
        <f t="shared" ref="L23:L30" si="13">(M7/L7)-1</f>
        <v>4.7528870075377316E-3</v>
      </c>
      <c r="M23" s="115"/>
      <c r="N23" s="120">
        <f t="shared" ref="N23:N30" si="14">(P7/N7)-1</f>
        <v>-0.22572653860070402</v>
      </c>
      <c r="O23" s="121">
        <f t="shared" ref="O23:O30" si="15">(P7/O7)-1</f>
        <v>-4.4157462139190473E-3</v>
      </c>
      <c r="P23" s="118"/>
      <c r="Q23" s="53"/>
      <c r="R23" s="53"/>
      <c r="S23" s="53"/>
      <c r="T23" s="53"/>
      <c r="U23" s="53"/>
      <c r="V23" s="53"/>
      <c r="W23" s="53"/>
      <c r="X23" s="53"/>
      <c r="Y23" s="53"/>
      <c r="Z23" s="53"/>
      <c r="AA23" s="53"/>
    </row>
    <row r="24" spans="1:27" ht="18.899999999999999" customHeight="1" x14ac:dyDescent="0.3">
      <c r="A24" s="47" t="s">
        <v>65</v>
      </c>
      <c r="B24" s="79">
        <f t="shared" si="6"/>
        <v>-4.0449438202247223E-2</v>
      </c>
      <c r="C24" s="77">
        <f t="shared" si="7"/>
        <v>3.8087520259319385E-2</v>
      </c>
      <c r="D24" s="119"/>
      <c r="E24" s="77">
        <f t="shared" si="8"/>
        <v>3.3333333333333437E-2</v>
      </c>
      <c r="F24" s="77">
        <f t="shared" si="9"/>
        <v>0.24</v>
      </c>
      <c r="G24" s="114"/>
      <c r="H24" s="79">
        <f t="shared" si="10"/>
        <v>1.2048192771084265E-2</v>
      </c>
      <c r="I24" s="77">
        <f t="shared" si="11"/>
        <v>0.11258278145695355</v>
      </c>
      <c r="J24" s="119"/>
      <c r="K24" s="77">
        <f t="shared" si="12"/>
        <v>-8.6335403726708115E-2</v>
      </c>
      <c r="L24" s="77">
        <f t="shared" si="13"/>
        <v>6.9040697674418672E-2</v>
      </c>
      <c r="M24" s="115"/>
      <c r="N24" s="120">
        <f t="shared" si="14"/>
        <v>7.6893052302888343E-2</v>
      </c>
      <c r="O24" s="121">
        <f t="shared" si="15"/>
        <v>0.1945042935206871</v>
      </c>
      <c r="P24" s="118"/>
      <c r="Q24" s="53"/>
      <c r="R24" s="53"/>
      <c r="S24" s="53"/>
      <c r="T24" s="53"/>
      <c r="U24" s="53"/>
      <c r="V24" s="53"/>
      <c r="W24" s="53"/>
      <c r="X24" s="53"/>
      <c r="Y24" s="53"/>
      <c r="Z24" s="53"/>
      <c r="AA24" s="53"/>
    </row>
    <row r="25" spans="1:27" ht="18.899999999999999" customHeight="1" x14ac:dyDescent="0.3">
      <c r="A25" s="47" t="s">
        <v>66</v>
      </c>
      <c r="B25" s="79">
        <f t="shared" si="6"/>
        <v>0.19397363465160078</v>
      </c>
      <c r="C25" s="77">
        <f t="shared" si="7"/>
        <v>5.2427721676580497E-2</v>
      </c>
      <c r="D25" s="119"/>
      <c r="E25" s="77">
        <f t="shared" si="8"/>
        <v>2.8169014084507005E-2</v>
      </c>
      <c r="F25" s="77">
        <f t="shared" si="9"/>
        <v>-0.13609467455621305</v>
      </c>
      <c r="G25" s="114"/>
      <c r="H25" s="79">
        <f t="shared" si="10"/>
        <v>0.36643835616438358</v>
      </c>
      <c r="I25" s="77">
        <f t="shared" si="11"/>
        <v>2.4390243902439046E-2</v>
      </c>
      <c r="J25" s="119"/>
      <c r="K25" s="77">
        <f t="shared" si="12"/>
        <v>0.14592430858806416</v>
      </c>
      <c r="L25" s="77">
        <f t="shared" si="13"/>
        <v>5.1068090787717013E-2</v>
      </c>
      <c r="M25" s="115"/>
      <c r="N25" s="120">
        <f t="shared" si="14"/>
        <v>-0.13886790776202973</v>
      </c>
      <c r="O25" s="121">
        <f t="shared" si="15"/>
        <v>-0.17913096771383608</v>
      </c>
      <c r="P25" s="118"/>
      <c r="Q25" s="53"/>
      <c r="R25" s="53"/>
      <c r="S25" s="53"/>
      <c r="T25" s="53"/>
      <c r="U25" s="53"/>
      <c r="V25" s="53"/>
      <c r="W25" s="53"/>
      <c r="X25" s="53"/>
      <c r="Y25" s="53"/>
      <c r="Z25" s="53"/>
      <c r="AA25" s="53"/>
    </row>
    <row r="26" spans="1:27" ht="18.899999999999999" customHeight="1" x14ac:dyDescent="0.3">
      <c r="A26" s="47" t="s">
        <v>68</v>
      </c>
      <c r="B26" s="79">
        <f t="shared" si="6"/>
        <v>0.43490304709141281</v>
      </c>
      <c r="C26" s="77">
        <f t="shared" si="7"/>
        <v>5.8252427184466438E-3</v>
      </c>
      <c r="D26" s="119"/>
      <c r="E26" s="77">
        <f t="shared" si="8"/>
        <v>0.44444444444444442</v>
      </c>
      <c r="F26" s="77">
        <f t="shared" si="9"/>
        <v>0.85714285714285721</v>
      </c>
      <c r="G26" s="114"/>
      <c r="H26" s="79">
        <f t="shared" si="10"/>
        <v>1.9393939393939394</v>
      </c>
      <c r="I26" s="77">
        <f t="shared" si="11"/>
        <v>0.29333333333333322</v>
      </c>
      <c r="J26" s="119"/>
      <c r="K26" s="77">
        <f t="shared" si="12"/>
        <v>0.33119658119658113</v>
      </c>
      <c r="L26" s="77">
        <f t="shared" si="13"/>
        <v>-2.5039123630672955E-2</v>
      </c>
      <c r="M26" s="115"/>
      <c r="N26" s="120">
        <f t="shared" si="14"/>
        <v>6.6495066495064759E-3</v>
      </c>
      <c r="O26" s="121">
        <f t="shared" si="15"/>
        <v>0.84638720353006058</v>
      </c>
      <c r="P26" s="118"/>
      <c r="Q26" s="53"/>
      <c r="R26" s="53"/>
      <c r="S26" s="53"/>
      <c r="T26" s="53"/>
      <c r="U26" s="53"/>
      <c r="V26" s="53"/>
      <c r="W26" s="53"/>
      <c r="X26" s="53"/>
      <c r="Y26" s="53"/>
      <c r="Z26" s="53"/>
      <c r="AA26" s="53"/>
    </row>
    <row r="27" spans="1:27" ht="18.899999999999999" customHeight="1" x14ac:dyDescent="0.3">
      <c r="A27" s="47" t="s">
        <v>71</v>
      </c>
      <c r="B27" s="79">
        <f t="shared" si="6"/>
        <v>-3.105590062111796E-2</v>
      </c>
      <c r="C27" s="77">
        <f t="shared" si="7"/>
        <v>-1.2658227848101222E-2</v>
      </c>
      <c r="D27" s="119"/>
      <c r="E27" s="77">
        <f t="shared" si="8"/>
        <v>-0.11538461538461542</v>
      </c>
      <c r="F27" s="77">
        <f t="shared" si="9"/>
        <v>-4.166666666666663E-2</v>
      </c>
      <c r="G27" s="114"/>
      <c r="H27" s="79">
        <f t="shared" si="10"/>
        <v>-0.20930232558139539</v>
      </c>
      <c r="I27" s="77">
        <f t="shared" si="11"/>
        <v>-0.19999999999999996</v>
      </c>
      <c r="J27" s="119"/>
      <c r="K27" s="77">
        <f t="shared" si="12"/>
        <v>-3.4755134281200584E-2</v>
      </c>
      <c r="L27" s="77">
        <f t="shared" si="13"/>
        <v>1.2427506213753103E-2</v>
      </c>
      <c r="M27" s="115"/>
      <c r="N27" s="120">
        <f t="shared" si="14"/>
        <v>-8.7031558185404201E-2</v>
      </c>
      <c r="O27" s="121">
        <f t="shared" si="15"/>
        <v>-2.9380341880341887E-2</v>
      </c>
      <c r="P27" s="118"/>
      <c r="Q27" s="53"/>
      <c r="R27" s="53"/>
      <c r="S27" s="53"/>
      <c r="T27" s="53"/>
      <c r="U27" s="53"/>
      <c r="V27" s="53"/>
      <c r="W27" s="53"/>
      <c r="X27" s="53"/>
      <c r="Y27" s="53"/>
      <c r="Z27" s="53"/>
      <c r="AA27" s="53"/>
    </row>
    <row r="28" spans="1:27" ht="18.899999999999999" customHeight="1" x14ac:dyDescent="0.3">
      <c r="A28" s="47" t="s">
        <v>72</v>
      </c>
      <c r="B28" s="79">
        <f t="shared" si="6"/>
        <v>-7.9847908745247165E-2</v>
      </c>
      <c r="C28" s="77">
        <f t="shared" si="7"/>
        <v>0</v>
      </c>
      <c r="D28" s="119"/>
      <c r="E28" s="77">
        <f t="shared" si="8"/>
        <v>-0.1875</v>
      </c>
      <c r="F28" s="77">
        <f t="shared" si="9"/>
        <v>0.44444444444444442</v>
      </c>
      <c r="G28" s="114"/>
      <c r="H28" s="79">
        <f t="shared" si="10"/>
        <v>-3.4482758620689613E-2</v>
      </c>
      <c r="I28" s="77">
        <f t="shared" si="11"/>
        <v>7.6923076923076872E-2</v>
      </c>
      <c r="J28" s="119"/>
      <c r="K28" s="77">
        <f t="shared" si="12"/>
        <v>-6.5902578796561584E-2</v>
      </c>
      <c r="L28" s="77">
        <f t="shared" si="13"/>
        <v>0</v>
      </c>
      <c r="M28" s="115"/>
      <c r="N28" s="120">
        <f t="shared" si="14"/>
        <v>-0.11699380165289242</v>
      </c>
      <c r="O28" s="121">
        <f t="shared" si="15"/>
        <v>0.44444444444444442</v>
      </c>
      <c r="P28" s="118"/>
      <c r="Q28" s="53"/>
      <c r="R28" s="53"/>
      <c r="S28" s="53"/>
      <c r="T28" s="53"/>
      <c r="U28" s="53"/>
      <c r="V28" s="53"/>
      <c r="W28" s="53"/>
      <c r="X28" s="53"/>
      <c r="Y28" s="53"/>
      <c r="Z28" s="53"/>
      <c r="AA28" s="53"/>
    </row>
    <row r="29" spans="1:27" ht="18.899999999999999" customHeight="1" x14ac:dyDescent="0.3">
      <c r="A29" s="47" t="s">
        <v>62</v>
      </c>
      <c r="B29" s="79">
        <f t="shared" si="6"/>
        <v>0.25099337748344364</v>
      </c>
      <c r="C29" s="77">
        <f t="shared" si="7"/>
        <v>5.8572949946751329E-3</v>
      </c>
      <c r="D29" s="119"/>
      <c r="E29" s="77">
        <f t="shared" si="8"/>
        <v>-0.32432432432432434</v>
      </c>
      <c r="F29" s="77">
        <f t="shared" si="9"/>
        <v>-0.45652173913043481</v>
      </c>
      <c r="G29" s="114"/>
      <c r="H29" s="79">
        <f t="shared" si="10"/>
        <v>0.12865497076023402</v>
      </c>
      <c r="I29" s="77">
        <f t="shared" si="11"/>
        <v>-1.5306122448979553E-2</v>
      </c>
      <c r="J29" s="119"/>
      <c r="K29" s="77">
        <f t="shared" si="12"/>
        <v>0.23412698412698418</v>
      </c>
      <c r="L29" s="77">
        <f t="shared" si="13"/>
        <v>2.3507287259050269E-2</v>
      </c>
      <c r="M29" s="115"/>
      <c r="N29" s="120">
        <f t="shared" si="14"/>
        <v>-0.45988868699297492</v>
      </c>
      <c r="O29" s="121">
        <f t="shared" si="15"/>
        <v>-0.45968651460400023</v>
      </c>
      <c r="P29" s="118"/>
      <c r="Q29" s="53"/>
      <c r="R29" s="53"/>
      <c r="S29" s="53"/>
      <c r="T29" s="53"/>
      <c r="U29" s="53"/>
      <c r="V29" s="53"/>
      <c r="W29" s="53"/>
      <c r="X29" s="53"/>
      <c r="Y29" s="53"/>
      <c r="Z29" s="53"/>
      <c r="AA29" s="53"/>
    </row>
    <row r="30" spans="1:27" ht="18.899999999999999" customHeight="1" thickBot="1" x14ac:dyDescent="0.35">
      <c r="A30" s="11" t="s">
        <v>28</v>
      </c>
      <c r="B30" s="86">
        <f t="shared" si="6"/>
        <v>4.7139674102708584E-2</v>
      </c>
      <c r="C30" s="84">
        <f t="shared" si="7"/>
        <v>2.5501485395798884E-2</v>
      </c>
      <c r="D30" s="122"/>
      <c r="E30" s="84">
        <f t="shared" si="8"/>
        <v>-0.13461538461538458</v>
      </c>
      <c r="F30" s="84">
        <f t="shared" si="9"/>
        <v>-5.6603773584905648E-2</v>
      </c>
      <c r="G30" s="123"/>
      <c r="H30" s="86">
        <f t="shared" si="10"/>
        <v>0.13072669826224326</v>
      </c>
      <c r="I30" s="84">
        <f t="shared" si="11"/>
        <v>3.8824383164005827E-2</v>
      </c>
      <c r="J30" s="122"/>
      <c r="K30" s="84">
        <f t="shared" si="12"/>
        <v>1.7151246857829205E-2</v>
      </c>
      <c r="L30" s="84">
        <f t="shared" si="13"/>
        <v>2.4788202070913146E-2</v>
      </c>
      <c r="M30" s="124"/>
      <c r="N30" s="125">
        <f t="shared" si="14"/>
        <v>-0.17357288928417192</v>
      </c>
      <c r="O30" s="126">
        <f t="shared" si="15"/>
        <v>-8.0063520287360079E-2</v>
      </c>
      <c r="P30" s="127"/>
      <c r="Q30" s="53"/>
      <c r="R30" s="53"/>
      <c r="S30" s="53"/>
      <c r="T30" s="53"/>
      <c r="U30" s="53"/>
      <c r="V30" s="53"/>
      <c r="W30" s="53"/>
      <c r="X30" s="53"/>
      <c r="Y30" s="53"/>
      <c r="Z30" s="53"/>
      <c r="AA30" s="53"/>
    </row>
    <row r="31" spans="1:27" ht="21" customHeight="1" x14ac:dyDescent="0.3">
      <c r="A31" s="274" t="s">
        <v>159</v>
      </c>
      <c r="B31" s="274"/>
      <c r="C31" s="274"/>
      <c r="D31" s="274"/>
      <c r="E31" s="274"/>
      <c r="F31" s="274"/>
      <c r="G31" s="53"/>
      <c r="H31" s="53"/>
      <c r="I31" s="53"/>
      <c r="J31" s="53"/>
      <c r="K31" s="53"/>
      <c r="L31" s="53"/>
      <c r="M31" s="53"/>
      <c r="N31" s="53"/>
      <c r="O31" s="53"/>
      <c r="P31" s="53"/>
      <c r="Q31" s="53"/>
      <c r="R31" s="53"/>
      <c r="S31" s="53"/>
      <c r="T31" s="53"/>
      <c r="U31" s="53"/>
      <c r="V31" s="53"/>
      <c r="W31" s="53"/>
      <c r="X31" s="53"/>
      <c r="Y31" s="53"/>
      <c r="Z31" s="53"/>
      <c r="AA31" s="53"/>
    </row>
    <row r="32" spans="1:27" x14ac:dyDescent="0.3">
      <c r="A32" s="53"/>
      <c r="B32" s="53"/>
      <c r="C32" s="53"/>
      <c r="D32" s="53"/>
      <c r="E32" s="53"/>
      <c r="F32" s="53"/>
      <c r="G32" s="53"/>
      <c r="H32" s="53"/>
      <c r="I32" s="53"/>
      <c r="J32" s="53"/>
      <c r="K32" s="53"/>
      <c r="L32" s="53"/>
      <c r="M32" s="53"/>
      <c r="N32" s="53"/>
      <c r="O32" s="53"/>
      <c r="P32" s="53"/>
      <c r="Q32" s="53"/>
      <c r="R32" s="53"/>
      <c r="S32" s="53"/>
      <c r="T32" s="53"/>
      <c r="U32" s="53"/>
      <c r="V32" s="53"/>
      <c r="W32" s="53"/>
      <c r="X32" s="53"/>
      <c r="Y32" s="53"/>
      <c r="Z32" s="53"/>
      <c r="AA32" s="53"/>
    </row>
    <row r="33" spans="1:27" x14ac:dyDescent="0.3">
      <c r="A33" s="53"/>
      <c r="B33" s="53"/>
      <c r="C33" s="53"/>
      <c r="D33" s="53"/>
      <c r="E33" s="53"/>
      <c r="F33" s="53"/>
      <c r="G33" s="53"/>
      <c r="H33" s="53"/>
      <c r="I33" s="53"/>
      <c r="J33" s="53"/>
      <c r="K33" s="53"/>
      <c r="L33" s="53"/>
      <c r="M33" s="53"/>
      <c r="N33" s="53"/>
      <c r="O33" s="53"/>
      <c r="P33" s="53"/>
      <c r="Q33" s="53"/>
      <c r="R33" s="53"/>
      <c r="S33" s="53"/>
      <c r="T33" s="53"/>
      <c r="U33" s="53"/>
      <c r="V33" s="53"/>
      <c r="W33" s="53"/>
      <c r="X33" s="53"/>
      <c r="Y33" s="53"/>
      <c r="Z33" s="53"/>
      <c r="AA33" s="53"/>
    </row>
    <row r="34" spans="1:27" x14ac:dyDescent="0.3">
      <c r="A34" s="53"/>
      <c r="B34" s="53"/>
      <c r="C34" s="53"/>
      <c r="D34" s="53"/>
      <c r="E34" s="53"/>
      <c r="F34" s="53"/>
      <c r="G34" s="53"/>
      <c r="H34" s="53"/>
      <c r="I34" s="53"/>
      <c r="J34" s="53"/>
      <c r="K34" s="53"/>
      <c r="L34" s="53"/>
      <c r="M34" s="53"/>
      <c r="N34" s="53"/>
      <c r="O34" s="53"/>
      <c r="P34" s="53"/>
      <c r="Q34" s="53"/>
      <c r="R34" s="53"/>
      <c r="S34" s="53"/>
      <c r="T34" s="53"/>
      <c r="U34" s="53"/>
      <c r="V34" s="53"/>
      <c r="W34" s="53"/>
      <c r="X34" s="53"/>
      <c r="Y34" s="53"/>
      <c r="Z34" s="53"/>
      <c r="AA34" s="53"/>
    </row>
    <row r="35" spans="1:27" x14ac:dyDescent="0.3">
      <c r="A35" s="53"/>
      <c r="B35" s="53"/>
      <c r="C35" s="53"/>
      <c r="D35" s="53"/>
      <c r="E35" s="53"/>
      <c r="F35" s="53"/>
      <c r="G35" s="53"/>
      <c r="H35" s="53"/>
      <c r="I35" s="53"/>
      <c r="J35" s="53"/>
      <c r="K35" s="53"/>
      <c r="L35" s="53"/>
      <c r="M35" s="53"/>
      <c r="N35" s="53"/>
      <c r="O35" s="53"/>
      <c r="P35" s="53"/>
      <c r="Q35" s="53"/>
      <c r="R35" s="53"/>
      <c r="S35" s="53"/>
      <c r="T35" s="53"/>
      <c r="U35" s="53"/>
      <c r="V35" s="53"/>
      <c r="W35" s="53"/>
      <c r="X35" s="53"/>
      <c r="Y35" s="53"/>
      <c r="Z35" s="53"/>
      <c r="AA35" s="53"/>
    </row>
    <row r="37" spans="1:27" x14ac:dyDescent="0.3">
      <c r="G37" s="53"/>
    </row>
    <row r="48" spans="1:27" x14ac:dyDescent="0.3">
      <c r="I48" s="53"/>
    </row>
  </sheetData>
  <mergeCells count="15">
    <mergeCell ref="A31:F31"/>
    <mergeCell ref="N19:P19"/>
    <mergeCell ref="B20:P20"/>
    <mergeCell ref="N4:P4"/>
    <mergeCell ref="K4:M4"/>
    <mergeCell ref="A4:A5"/>
    <mergeCell ref="B4:D4"/>
    <mergeCell ref="E4:G4"/>
    <mergeCell ref="H4:J4"/>
    <mergeCell ref="B19:D19"/>
    <mergeCell ref="E19:G19"/>
    <mergeCell ref="H19:J19"/>
    <mergeCell ref="K19:M19"/>
    <mergeCell ref="A19:A20"/>
    <mergeCell ref="A15:F15"/>
  </mergeCells>
  <printOptions horizontalCentered="1"/>
  <pageMargins left="0.23622047244094491" right="0.23622047244094491" top="0.74803149606299213" bottom="0.74803149606299213" header="0.31496062992125984" footer="0.31496062992125984"/>
  <pageSetup paperSize="9" scale="72" orientation="portrait" verticalDpi="0" r:id="rId1"/>
  <ignoredErrors>
    <ignoredError sqref="B14:C14 K14:L14 H14:I14 E14:F14 D14 G14 J14 M14:P14" formulaRange="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DE158A-04F4-4A77-9F10-98807B663144}">
  <sheetPr>
    <pageSetUpPr fitToPage="1"/>
  </sheetPr>
  <dimension ref="A1:W29"/>
  <sheetViews>
    <sheetView showGridLines="0" zoomScaleNormal="100" workbookViewId="0">
      <selection activeCell="G2" sqref="G2"/>
    </sheetView>
  </sheetViews>
  <sheetFormatPr defaultColWidth="9.109375" defaultRowHeight="12" x14ac:dyDescent="0.25"/>
  <cols>
    <col min="1" max="1" width="18.6640625" style="3" customWidth="1"/>
    <col min="2" max="13" width="7.88671875" style="3" customWidth="1"/>
    <col min="14" max="14" width="3.44140625" style="3" customWidth="1"/>
    <col min="15" max="16384" width="9.109375" style="3"/>
  </cols>
  <sheetData>
    <row r="1" spans="1:23" ht="5.25" customHeight="1" x14ac:dyDescent="0.25"/>
    <row r="2" spans="1:23" ht="18.899999999999999" customHeight="1" x14ac:dyDescent="0.3">
      <c r="A2" s="14" t="s">
        <v>225</v>
      </c>
      <c r="B2" s="15"/>
      <c r="C2" s="2"/>
      <c r="D2" s="2"/>
      <c r="E2" s="2"/>
      <c r="F2" s="1"/>
      <c r="G2" s="1"/>
      <c r="H2" s="1"/>
      <c r="I2" s="1"/>
      <c r="J2" s="1"/>
      <c r="K2" s="1"/>
      <c r="L2" s="1"/>
      <c r="M2" s="1"/>
      <c r="N2" s="1"/>
      <c r="O2" s="1"/>
      <c r="P2" s="1"/>
      <c r="Q2" s="1"/>
      <c r="R2" s="1"/>
      <c r="S2" s="1"/>
      <c r="T2" s="1"/>
      <c r="U2" s="1"/>
      <c r="V2" s="1"/>
      <c r="W2" s="1"/>
    </row>
    <row r="3" spans="1:23" ht="18.899999999999999" customHeight="1" thickBot="1" x14ac:dyDescent="0.3">
      <c r="A3" s="2"/>
      <c r="B3" s="2"/>
      <c r="C3" s="2"/>
      <c r="D3" s="2"/>
      <c r="E3" s="2"/>
      <c r="F3" s="1"/>
      <c r="G3" s="1"/>
      <c r="H3" s="1"/>
      <c r="I3" s="1"/>
      <c r="J3" s="1"/>
      <c r="K3" s="1"/>
      <c r="L3" s="1"/>
      <c r="M3" s="1"/>
      <c r="N3" s="1"/>
      <c r="O3" s="1"/>
      <c r="P3" s="1"/>
      <c r="Q3" s="1"/>
      <c r="R3" s="1"/>
      <c r="S3" s="1"/>
      <c r="T3" s="1"/>
      <c r="U3" s="1"/>
      <c r="V3" s="1"/>
      <c r="W3" s="1"/>
    </row>
    <row r="4" spans="1:23" ht="18.899999999999999" customHeight="1" x14ac:dyDescent="0.25">
      <c r="A4" s="257"/>
      <c r="B4" s="259" t="s">
        <v>1</v>
      </c>
      <c r="C4" s="260"/>
      <c r="D4" s="261"/>
      <c r="E4" s="259" t="s">
        <v>24</v>
      </c>
      <c r="F4" s="260"/>
      <c r="G4" s="261"/>
      <c r="H4" s="260" t="s">
        <v>13</v>
      </c>
      <c r="I4" s="260"/>
      <c r="J4" s="260"/>
      <c r="K4" s="259" t="s">
        <v>14</v>
      </c>
      <c r="L4" s="260"/>
      <c r="M4" s="260"/>
      <c r="N4" s="1"/>
      <c r="O4" s="1"/>
      <c r="P4" s="1"/>
      <c r="Q4" s="1"/>
      <c r="R4" s="1"/>
      <c r="S4" s="1"/>
      <c r="T4" s="1"/>
      <c r="U4" s="1"/>
      <c r="V4" s="1"/>
      <c r="W4" s="1"/>
    </row>
    <row r="5" spans="1:23" ht="30" customHeight="1" x14ac:dyDescent="0.25">
      <c r="A5" s="258"/>
      <c r="B5" s="105">
        <v>2024</v>
      </c>
      <c r="C5" s="106">
        <v>2025</v>
      </c>
      <c r="D5" s="107" t="s">
        <v>188</v>
      </c>
      <c r="E5" s="105">
        <v>2024</v>
      </c>
      <c r="F5" s="106">
        <v>2025</v>
      </c>
      <c r="G5" s="107" t="s">
        <v>188</v>
      </c>
      <c r="H5" s="105">
        <v>2024</v>
      </c>
      <c r="I5" s="106">
        <v>2025</v>
      </c>
      <c r="J5" s="107" t="s">
        <v>188</v>
      </c>
      <c r="K5" s="105">
        <v>2024</v>
      </c>
      <c r="L5" s="106">
        <v>2025</v>
      </c>
      <c r="M5" s="107" t="s">
        <v>188</v>
      </c>
      <c r="N5" s="1"/>
      <c r="O5" s="1"/>
      <c r="P5" s="1"/>
      <c r="Q5" s="1"/>
      <c r="R5" s="1"/>
      <c r="S5" s="1"/>
      <c r="T5" s="1"/>
      <c r="U5" s="1"/>
      <c r="V5" s="1"/>
      <c r="W5" s="1"/>
    </row>
    <row r="6" spans="1:23" ht="18.899999999999999" customHeight="1" x14ac:dyDescent="0.25">
      <c r="A6" s="47" t="s">
        <v>74</v>
      </c>
      <c r="B6" s="34">
        <v>2898</v>
      </c>
      <c r="C6" s="35">
        <v>2999</v>
      </c>
      <c r="D6" s="239">
        <f>(C6/B6)-1</f>
        <v>3.4851621808143607E-2</v>
      </c>
      <c r="E6" s="40">
        <v>29</v>
      </c>
      <c r="F6" s="40">
        <v>36</v>
      </c>
      <c r="G6" s="239">
        <f>(F6/E6)-1</f>
        <v>0.24137931034482762</v>
      </c>
      <c r="H6" s="34">
        <v>199</v>
      </c>
      <c r="I6" s="35">
        <v>176</v>
      </c>
      <c r="J6" s="239">
        <f>(I6/H6)-1</f>
        <v>-0.11557788944723613</v>
      </c>
      <c r="K6" s="40">
        <v>3386</v>
      </c>
      <c r="L6" s="40">
        <v>3416</v>
      </c>
      <c r="M6" s="239">
        <f>(L6/K6)-1</f>
        <v>8.8600118133490557E-3</v>
      </c>
      <c r="N6" s="1"/>
      <c r="O6" s="1"/>
      <c r="P6" s="1"/>
      <c r="Q6" s="1"/>
      <c r="R6" s="1"/>
      <c r="S6" s="1"/>
      <c r="T6" s="1"/>
      <c r="U6" s="1"/>
      <c r="V6" s="1"/>
      <c r="W6" s="1"/>
    </row>
    <row r="7" spans="1:23" ht="18.899999999999999" customHeight="1" x14ac:dyDescent="0.25">
      <c r="A7" s="47" t="s">
        <v>75</v>
      </c>
      <c r="B7" s="37">
        <v>520</v>
      </c>
      <c r="C7" s="40">
        <v>540</v>
      </c>
      <c r="D7" s="42">
        <f t="shared" ref="D7:D26" si="0">(C7/B7)-1</f>
        <v>3.8461538461538547E-2</v>
      </c>
      <c r="E7" s="40">
        <v>23</v>
      </c>
      <c r="F7" s="40">
        <v>19</v>
      </c>
      <c r="G7" s="42">
        <f t="shared" ref="G7:G26" si="1">(F7/E7)-1</f>
        <v>-0.17391304347826086</v>
      </c>
      <c r="H7" s="37">
        <v>111</v>
      </c>
      <c r="I7" s="40">
        <v>110</v>
      </c>
      <c r="J7" s="42">
        <f t="shared" ref="J7:J26" si="2">(I7/H7)-1</f>
        <v>-9.009009009009028E-3</v>
      </c>
      <c r="K7" s="40">
        <v>578</v>
      </c>
      <c r="L7" s="40">
        <v>650</v>
      </c>
      <c r="M7" s="42">
        <f t="shared" ref="M7:M26" si="3">(L7/K7)-1</f>
        <v>0.12456747404844282</v>
      </c>
      <c r="N7" s="1"/>
      <c r="O7" s="1"/>
      <c r="P7" s="1"/>
      <c r="Q7" s="1"/>
      <c r="R7" s="1"/>
      <c r="S7" s="1"/>
      <c r="T7" s="1"/>
      <c r="U7" s="1"/>
      <c r="V7" s="1"/>
      <c r="W7" s="1"/>
    </row>
    <row r="8" spans="1:23" ht="18.899999999999999" customHeight="1" x14ac:dyDescent="0.25">
      <c r="A8" s="47" t="s">
        <v>76</v>
      </c>
      <c r="B8" s="37">
        <v>3311</v>
      </c>
      <c r="C8" s="40">
        <v>3435</v>
      </c>
      <c r="D8" s="42">
        <f t="shared" si="0"/>
        <v>3.7450921171851448E-2</v>
      </c>
      <c r="E8" s="40">
        <v>39</v>
      </c>
      <c r="F8" s="40">
        <v>28</v>
      </c>
      <c r="G8" s="42">
        <f t="shared" si="1"/>
        <v>-0.28205128205128205</v>
      </c>
      <c r="H8" s="37">
        <v>223</v>
      </c>
      <c r="I8" s="40">
        <v>206</v>
      </c>
      <c r="J8" s="42">
        <f t="shared" si="2"/>
        <v>-7.623318385650224E-2</v>
      </c>
      <c r="K8" s="40">
        <v>4029</v>
      </c>
      <c r="L8" s="40">
        <v>4105</v>
      </c>
      <c r="M8" s="42">
        <f t="shared" si="3"/>
        <v>1.8863241499131211E-2</v>
      </c>
      <c r="N8" s="1"/>
      <c r="O8" s="1"/>
      <c r="P8" s="1"/>
      <c r="Q8" s="1"/>
      <c r="R8" s="1"/>
      <c r="S8" s="1"/>
      <c r="T8" s="1"/>
      <c r="U8" s="1"/>
      <c r="V8" s="1"/>
      <c r="W8" s="1"/>
    </row>
    <row r="9" spans="1:23" ht="18.899999999999999" customHeight="1" x14ac:dyDescent="0.25">
      <c r="A9" s="47" t="s">
        <v>77</v>
      </c>
      <c r="B9" s="37">
        <v>393</v>
      </c>
      <c r="C9" s="40">
        <v>409</v>
      </c>
      <c r="D9" s="42">
        <f t="shared" si="0"/>
        <v>4.0712468193384144E-2</v>
      </c>
      <c r="E9" s="40">
        <v>9</v>
      </c>
      <c r="F9" s="40">
        <v>16</v>
      </c>
      <c r="G9" s="42">
        <f t="shared" si="1"/>
        <v>0.77777777777777768</v>
      </c>
      <c r="H9" s="37">
        <v>49</v>
      </c>
      <c r="I9" s="40">
        <v>65</v>
      </c>
      <c r="J9" s="42">
        <f t="shared" si="2"/>
        <v>0.32653061224489788</v>
      </c>
      <c r="K9" s="40">
        <v>469</v>
      </c>
      <c r="L9" s="40">
        <v>449</v>
      </c>
      <c r="M9" s="42">
        <f t="shared" si="3"/>
        <v>-4.2643923240938131E-2</v>
      </c>
      <c r="N9" s="1"/>
      <c r="O9" s="1"/>
      <c r="P9" s="1"/>
      <c r="Q9" s="1"/>
      <c r="R9" s="1"/>
      <c r="S9" s="1"/>
      <c r="T9" s="1"/>
      <c r="U9" s="1"/>
      <c r="V9" s="1"/>
      <c r="W9" s="1"/>
    </row>
    <row r="10" spans="1:23" ht="18.899999999999999" customHeight="1" x14ac:dyDescent="0.25">
      <c r="A10" s="47" t="s">
        <v>78</v>
      </c>
      <c r="B10" s="37">
        <v>547</v>
      </c>
      <c r="C10" s="40">
        <v>575</v>
      </c>
      <c r="D10" s="42">
        <f t="shared" si="0"/>
        <v>5.1188299817184646E-2</v>
      </c>
      <c r="E10" s="40">
        <v>12</v>
      </c>
      <c r="F10" s="40">
        <v>12</v>
      </c>
      <c r="G10" s="42">
        <f t="shared" si="1"/>
        <v>0</v>
      </c>
      <c r="H10" s="37">
        <v>66</v>
      </c>
      <c r="I10" s="40">
        <v>82</v>
      </c>
      <c r="J10" s="42">
        <f t="shared" si="2"/>
        <v>0.24242424242424243</v>
      </c>
      <c r="K10" s="40">
        <v>616</v>
      </c>
      <c r="L10" s="40">
        <v>695</v>
      </c>
      <c r="M10" s="42">
        <f t="shared" si="3"/>
        <v>0.12824675324675328</v>
      </c>
      <c r="N10" s="1"/>
      <c r="O10" s="1"/>
      <c r="P10" s="1"/>
      <c r="Q10" s="1"/>
      <c r="R10" s="1"/>
      <c r="S10" s="1"/>
      <c r="T10" s="1"/>
      <c r="U10" s="1"/>
      <c r="V10" s="1"/>
      <c r="W10" s="1"/>
    </row>
    <row r="11" spans="1:23" ht="18.899999999999999" customHeight="1" x14ac:dyDescent="0.25">
      <c r="A11" s="47" t="s">
        <v>79</v>
      </c>
      <c r="B11" s="37">
        <v>1635</v>
      </c>
      <c r="C11" s="40">
        <v>1696</v>
      </c>
      <c r="D11" s="42">
        <f t="shared" si="0"/>
        <v>3.7308868501529036E-2</v>
      </c>
      <c r="E11" s="40">
        <v>25</v>
      </c>
      <c r="F11" s="40">
        <v>23</v>
      </c>
      <c r="G11" s="42">
        <f t="shared" si="1"/>
        <v>-7.999999999999996E-2</v>
      </c>
      <c r="H11" s="37">
        <v>110</v>
      </c>
      <c r="I11" s="40">
        <v>100</v>
      </c>
      <c r="J11" s="42">
        <f t="shared" si="2"/>
        <v>-9.0909090909090939E-2</v>
      </c>
      <c r="K11" s="40">
        <v>1897</v>
      </c>
      <c r="L11" s="40">
        <v>1999</v>
      </c>
      <c r="M11" s="42">
        <f t="shared" si="3"/>
        <v>5.3769109119662595E-2</v>
      </c>
      <c r="N11" s="1"/>
      <c r="O11" s="1"/>
      <c r="P11" s="1"/>
      <c r="Q11" s="1"/>
      <c r="R11" s="1"/>
      <c r="S11" s="1"/>
      <c r="T11" s="1"/>
      <c r="U11" s="1"/>
      <c r="V11" s="1"/>
      <c r="W11" s="1"/>
    </row>
    <row r="12" spans="1:23" ht="18.899999999999999" customHeight="1" x14ac:dyDescent="0.25">
      <c r="A12" s="47" t="s">
        <v>80</v>
      </c>
      <c r="B12" s="37">
        <v>515</v>
      </c>
      <c r="C12" s="40">
        <v>498</v>
      </c>
      <c r="D12" s="42">
        <f t="shared" si="0"/>
        <v>-3.300970873786413E-2</v>
      </c>
      <c r="E12" s="40">
        <v>10</v>
      </c>
      <c r="F12" s="40">
        <v>10</v>
      </c>
      <c r="G12" s="42">
        <f t="shared" si="1"/>
        <v>0</v>
      </c>
      <c r="H12" s="37">
        <v>74</v>
      </c>
      <c r="I12" s="40">
        <v>75</v>
      </c>
      <c r="J12" s="42">
        <f t="shared" si="2"/>
        <v>1.3513513513513598E-2</v>
      </c>
      <c r="K12" s="40">
        <v>591</v>
      </c>
      <c r="L12" s="40">
        <v>555</v>
      </c>
      <c r="M12" s="42">
        <f t="shared" si="3"/>
        <v>-6.0913705583756306E-2</v>
      </c>
      <c r="N12" s="1"/>
      <c r="O12" s="1"/>
      <c r="P12" s="1"/>
      <c r="Q12" s="1"/>
      <c r="R12" s="1"/>
      <c r="S12" s="1"/>
      <c r="T12" s="1"/>
      <c r="U12" s="1"/>
      <c r="V12" s="1"/>
      <c r="W12" s="1"/>
    </row>
    <row r="13" spans="1:23" ht="18.899999999999999" customHeight="1" x14ac:dyDescent="0.25">
      <c r="A13" s="47" t="s">
        <v>81</v>
      </c>
      <c r="B13" s="37">
        <v>2363</v>
      </c>
      <c r="C13" s="40">
        <v>2269</v>
      </c>
      <c r="D13" s="42">
        <f t="shared" si="0"/>
        <v>-3.977994075327973E-2</v>
      </c>
      <c r="E13" s="40">
        <v>35</v>
      </c>
      <c r="F13" s="40">
        <v>30</v>
      </c>
      <c r="G13" s="42">
        <f t="shared" si="1"/>
        <v>-0.1428571428571429</v>
      </c>
      <c r="H13" s="37">
        <v>207</v>
      </c>
      <c r="I13" s="40">
        <v>205</v>
      </c>
      <c r="J13" s="42">
        <f t="shared" si="2"/>
        <v>-9.6618357487923134E-3</v>
      </c>
      <c r="K13" s="40">
        <v>2606</v>
      </c>
      <c r="L13" s="40">
        <v>2528</v>
      </c>
      <c r="M13" s="42">
        <f t="shared" si="3"/>
        <v>-2.9930928626247133E-2</v>
      </c>
      <c r="N13" s="1"/>
      <c r="O13" s="1"/>
      <c r="P13" s="1"/>
      <c r="Q13" s="1"/>
      <c r="R13" s="1"/>
      <c r="S13" s="1"/>
      <c r="T13" s="1"/>
      <c r="U13" s="1"/>
      <c r="V13" s="1"/>
      <c r="W13" s="1"/>
    </row>
    <row r="14" spans="1:23" ht="18.899999999999999" customHeight="1" x14ac:dyDescent="0.25">
      <c r="A14" s="47" t="s">
        <v>82</v>
      </c>
      <c r="B14" s="37">
        <v>480</v>
      </c>
      <c r="C14" s="40">
        <v>462</v>
      </c>
      <c r="D14" s="42">
        <f t="shared" si="0"/>
        <v>-3.7499999999999978E-2</v>
      </c>
      <c r="E14" s="40">
        <v>16</v>
      </c>
      <c r="F14" s="40">
        <v>6</v>
      </c>
      <c r="G14" s="42">
        <f t="shared" si="1"/>
        <v>-0.625</v>
      </c>
      <c r="H14" s="37">
        <v>50</v>
      </c>
      <c r="I14" s="40">
        <v>38</v>
      </c>
      <c r="J14" s="42">
        <f t="shared" si="2"/>
        <v>-0.24</v>
      </c>
      <c r="K14" s="40">
        <v>559</v>
      </c>
      <c r="L14" s="40">
        <v>541</v>
      </c>
      <c r="M14" s="42">
        <f t="shared" si="3"/>
        <v>-3.2200357781753119E-2</v>
      </c>
      <c r="N14" s="1"/>
      <c r="O14" s="1"/>
      <c r="P14" s="1"/>
      <c r="Q14" s="1"/>
      <c r="R14" s="1"/>
      <c r="S14" s="1"/>
      <c r="T14" s="1"/>
      <c r="U14" s="1"/>
      <c r="V14" s="1"/>
      <c r="W14" s="1"/>
    </row>
    <row r="15" spans="1:23" ht="18.899999999999999" customHeight="1" x14ac:dyDescent="0.25">
      <c r="A15" s="47" t="s">
        <v>83</v>
      </c>
      <c r="B15" s="37">
        <v>1857</v>
      </c>
      <c r="C15" s="40">
        <v>1962</v>
      </c>
      <c r="D15" s="42">
        <f t="shared" si="0"/>
        <v>5.6542810985460434E-2</v>
      </c>
      <c r="E15" s="40">
        <v>36</v>
      </c>
      <c r="F15" s="40">
        <v>24</v>
      </c>
      <c r="G15" s="42">
        <f t="shared" si="1"/>
        <v>-0.33333333333333337</v>
      </c>
      <c r="H15" s="37">
        <v>185</v>
      </c>
      <c r="I15" s="40">
        <v>173</v>
      </c>
      <c r="J15" s="42">
        <f t="shared" si="2"/>
        <v>-6.4864864864864868E-2</v>
      </c>
      <c r="K15" s="40">
        <v>2121</v>
      </c>
      <c r="L15" s="40">
        <v>2267</v>
      </c>
      <c r="M15" s="42">
        <f t="shared" si="3"/>
        <v>6.8835454974068844E-2</v>
      </c>
      <c r="N15" s="1"/>
      <c r="O15" s="1"/>
      <c r="P15" s="1"/>
      <c r="Q15" s="1"/>
      <c r="R15" s="1"/>
      <c r="S15" s="1"/>
      <c r="T15" s="1"/>
      <c r="U15" s="1"/>
      <c r="V15" s="1"/>
      <c r="W15" s="1"/>
    </row>
    <row r="16" spans="1:23" ht="18.899999999999999" customHeight="1" x14ac:dyDescent="0.25">
      <c r="A16" s="47" t="s">
        <v>84</v>
      </c>
      <c r="B16" s="37">
        <v>7694</v>
      </c>
      <c r="C16" s="40">
        <v>8009</v>
      </c>
      <c r="D16" s="42">
        <f t="shared" si="0"/>
        <v>4.0940992981544078E-2</v>
      </c>
      <c r="E16" s="40">
        <v>58</v>
      </c>
      <c r="F16" s="40">
        <v>62</v>
      </c>
      <c r="G16" s="42">
        <f t="shared" si="1"/>
        <v>6.8965517241379226E-2</v>
      </c>
      <c r="H16" s="37">
        <v>330</v>
      </c>
      <c r="I16" s="40">
        <v>374</v>
      </c>
      <c r="J16" s="42">
        <f t="shared" si="2"/>
        <v>0.1333333333333333</v>
      </c>
      <c r="K16" s="40">
        <v>9036</v>
      </c>
      <c r="L16" s="40">
        <v>9400</v>
      </c>
      <c r="M16" s="42">
        <f t="shared" si="3"/>
        <v>4.0283311199645899E-2</v>
      </c>
      <c r="N16" s="1"/>
      <c r="O16" s="1"/>
      <c r="P16" s="1"/>
      <c r="Q16" s="1"/>
      <c r="R16" s="1"/>
      <c r="S16" s="1"/>
      <c r="T16" s="1"/>
      <c r="U16" s="1"/>
      <c r="V16" s="1"/>
      <c r="W16" s="1"/>
    </row>
    <row r="17" spans="1:23" ht="18.899999999999999" customHeight="1" x14ac:dyDescent="0.25">
      <c r="A17" s="47" t="s">
        <v>85</v>
      </c>
      <c r="B17" s="37">
        <v>326</v>
      </c>
      <c r="C17" s="40">
        <v>338</v>
      </c>
      <c r="D17" s="42">
        <f t="shared" si="0"/>
        <v>3.6809815950920255E-2</v>
      </c>
      <c r="E17" s="40">
        <v>9</v>
      </c>
      <c r="F17" s="40">
        <v>15</v>
      </c>
      <c r="G17" s="42">
        <f t="shared" si="1"/>
        <v>0.66666666666666674</v>
      </c>
      <c r="H17" s="37">
        <v>64</v>
      </c>
      <c r="I17" s="40">
        <v>93</v>
      </c>
      <c r="J17" s="42">
        <f t="shared" si="2"/>
        <v>0.453125</v>
      </c>
      <c r="K17" s="40">
        <v>364</v>
      </c>
      <c r="L17" s="40">
        <v>372</v>
      </c>
      <c r="M17" s="42">
        <f t="shared" si="3"/>
        <v>2.19780219780219E-2</v>
      </c>
      <c r="N17" s="1"/>
      <c r="O17" s="1"/>
      <c r="P17" s="1"/>
      <c r="Q17" s="1"/>
      <c r="R17" s="1"/>
      <c r="S17" s="1"/>
      <c r="T17" s="1"/>
      <c r="U17" s="1"/>
      <c r="V17" s="1"/>
      <c r="W17" s="1"/>
    </row>
    <row r="18" spans="1:23" ht="18.899999999999999" customHeight="1" x14ac:dyDescent="0.25">
      <c r="A18" s="47" t="s">
        <v>86</v>
      </c>
      <c r="B18" s="37">
        <v>6384</v>
      </c>
      <c r="C18" s="40">
        <v>6345</v>
      </c>
      <c r="D18" s="42">
        <f t="shared" si="0"/>
        <v>-6.1090225563910083E-3</v>
      </c>
      <c r="E18" s="40">
        <v>55</v>
      </c>
      <c r="F18" s="40">
        <v>50</v>
      </c>
      <c r="G18" s="42">
        <f t="shared" si="1"/>
        <v>-9.0909090909090939E-2</v>
      </c>
      <c r="H18" s="37">
        <v>237</v>
      </c>
      <c r="I18" s="40">
        <v>233</v>
      </c>
      <c r="J18" s="42">
        <f t="shared" si="2"/>
        <v>-1.6877637130801704E-2</v>
      </c>
      <c r="K18" s="40">
        <v>7611</v>
      </c>
      <c r="L18" s="40">
        <v>7493</v>
      </c>
      <c r="M18" s="42">
        <f t="shared" si="3"/>
        <v>-1.5503875968992276E-2</v>
      </c>
      <c r="N18" s="1"/>
      <c r="O18" s="1"/>
      <c r="P18" s="1"/>
      <c r="Q18" s="1"/>
      <c r="R18" s="1"/>
      <c r="S18" s="1"/>
      <c r="T18" s="1"/>
      <c r="U18" s="1"/>
      <c r="V18" s="1"/>
      <c r="W18" s="1"/>
    </row>
    <row r="19" spans="1:23" ht="18.899999999999999" customHeight="1" x14ac:dyDescent="0.25">
      <c r="A19" s="47" t="s">
        <v>87</v>
      </c>
      <c r="B19" s="37">
        <v>1656</v>
      </c>
      <c r="C19" s="40">
        <v>1701</v>
      </c>
      <c r="D19" s="42">
        <f t="shared" si="0"/>
        <v>2.7173913043478271E-2</v>
      </c>
      <c r="E19" s="40">
        <v>30</v>
      </c>
      <c r="F19" s="40">
        <v>32</v>
      </c>
      <c r="G19" s="42">
        <f t="shared" si="1"/>
        <v>6.6666666666666652E-2</v>
      </c>
      <c r="H19" s="37">
        <v>214</v>
      </c>
      <c r="I19" s="40">
        <v>245</v>
      </c>
      <c r="J19" s="42">
        <f t="shared" si="2"/>
        <v>0.14485981308411211</v>
      </c>
      <c r="K19" s="40">
        <v>1926</v>
      </c>
      <c r="L19" s="40">
        <v>2032</v>
      </c>
      <c r="M19" s="42">
        <f t="shared" si="3"/>
        <v>5.5036344755970967E-2</v>
      </c>
      <c r="N19" s="1"/>
      <c r="O19" s="1"/>
      <c r="P19" s="1"/>
      <c r="Q19" s="1"/>
      <c r="R19" s="1"/>
      <c r="S19" s="1"/>
      <c r="T19" s="1"/>
      <c r="U19" s="1"/>
      <c r="V19" s="1"/>
      <c r="W19" s="1"/>
    </row>
    <row r="20" spans="1:23" ht="18.899999999999999" customHeight="1" x14ac:dyDescent="0.25">
      <c r="A20" s="47" t="s">
        <v>88</v>
      </c>
      <c r="B20" s="37">
        <v>2724</v>
      </c>
      <c r="C20" s="40">
        <v>2886</v>
      </c>
      <c r="D20" s="42">
        <f t="shared" si="0"/>
        <v>5.9471365638766427E-2</v>
      </c>
      <c r="E20" s="40">
        <v>31</v>
      </c>
      <c r="F20" s="40">
        <v>36</v>
      </c>
      <c r="G20" s="42">
        <f t="shared" si="1"/>
        <v>0.16129032258064524</v>
      </c>
      <c r="H20" s="37">
        <v>206</v>
      </c>
      <c r="I20" s="40">
        <v>229</v>
      </c>
      <c r="J20" s="42">
        <f t="shared" si="2"/>
        <v>0.11165048543689315</v>
      </c>
      <c r="K20" s="40">
        <v>3272</v>
      </c>
      <c r="L20" s="40">
        <v>3425</v>
      </c>
      <c r="M20" s="42">
        <f t="shared" si="3"/>
        <v>4.6760391198044093E-2</v>
      </c>
      <c r="N20" s="1"/>
      <c r="O20" s="1"/>
      <c r="P20" s="1"/>
      <c r="Q20" s="1"/>
      <c r="R20" s="1"/>
      <c r="S20" s="1"/>
      <c r="T20" s="1"/>
      <c r="U20" s="1"/>
      <c r="V20" s="1"/>
      <c r="W20" s="1"/>
    </row>
    <row r="21" spans="1:23" ht="18.899999999999999" customHeight="1" x14ac:dyDescent="0.25">
      <c r="A21" s="47" t="s">
        <v>89</v>
      </c>
      <c r="B21" s="37">
        <v>945</v>
      </c>
      <c r="C21" s="40">
        <v>925</v>
      </c>
      <c r="D21" s="42">
        <f t="shared" si="0"/>
        <v>-2.1164021164021163E-2</v>
      </c>
      <c r="E21" s="40">
        <v>13</v>
      </c>
      <c r="F21" s="40">
        <v>15</v>
      </c>
      <c r="G21" s="42">
        <f t="shared" si="1"/>
        <v>0.15384615384615374</v>
      </c>
      <c r="H21" s="37">
        <v>73</v>
      </c>
      <c r="I21" s="40">
        <v>56</v>
      </c>
      <c r="J21" s="42">
        <f t="shared" si="2"/>
        <v>-0.23287671232876717</v>
      </c>
      <c r="K21" s="40">
        <v>1143</v>
      </c>
      <c r="L21" s="40">
        <v>1119</v>
      </c>
      <c r="M21" s="42">
        <f t="shared" si="3"/>
        <v>-2.0997375328083989E-2</v>
      </c>
      <c r="N21" s="1"/>
      <c r="O21" s="1"/>
      <c r="P21" s="1"/>
      <c r="Q21" s="1"/>
      <c r="R21" s="1"/>
      <c r="S21" s="1"/>
      <c r="T21" s="1"/>
      <c r="U21" s="1"/>
      <c r="V21" s="1"/>
      <c r="W21" s="1"/>
    </row>
    <row r="22" spans="1:23" ht="18.899999999999999" customHeight="1" x14ac:dyDescent="0.25">
      <c r="A22" s="47" t="s">
        <v>90</v>
      </c>
      <c r="B22" s="37">
        <v>669</v>
      </c>
      <c r="C22" s="40">
        <v>695</v>
      </c>
      <c r="D22" s="42">
        <f t="shared" si="0"/>
        <v>3.8863976083707064E-2</v>
      </c>
      <c r="E22" s="40">
        <v>12</v>
      </c>
      <c r="F22" s="40">
        <v>14</v>
      </c>
      <c r="G22" s="42">
        <f t="shared" si="1"/>
        <v>0.16666666666666674</v>
      </c>
      <c r="H22" s="37">
        <v>59</v>
      </c>
      <c r="I22" s="40">
        <v>70</v>
      </c>
      <c r="J22" s="42">
        <f t="shared" si="2"/>
        <v>0.18644067796610164</v>
      </c>
      <c r="K22" s="40">
        <v>795</v>
      </c>
      <c r="L22" s="40">
        <v>848</v>
      </c>
      <c r="M22" s="42">
        <f t="shared" si="3"/>
        <v>6.6666666666666652E-2</v>
      </c>
      <c r="N22" s="1"/>
      <c r="O22" s="1"/>
      <c r="P22" s="1"/>
      <c r="Q22" s="1"/>
      <c r="R22" s="1"/>
      <c r="S22" s="1"/>
      <c r="T22" s="1"/>
      <c r="U22" s="1"/>
      <c r="V22" s="1"/>
      <c r="W22" s="1"/>
    </row>
    <row r="23" spans="1:23" ht="18.899999999999999" customHeight="1" x14ac:dyDescent="0.25">
      <c r="A23" s="47" t="s">
        <v>91</v>
      </c>
      <c r="B23" s="37">
        <v>1421</v>
      </c>
      <c r="C23" s="40">
        <v>1515</v>
      </c>
      <c r="D23" s="42">
        <f t="shared" si="0"/>
        <v>6.6150598170302555E-2</v>
      </c>
      <c r="E23" s="40">
        <v>21</v>
      </c>
      <c r="F23" s="40">
        <v>14</v>
      </c>
      <c r="G23" s="42">
        <f t="shared" si="1"/>
        <v>-0.33333333333333337</v>
      </c>
      <c r="H23" s="37">
        <v>119</v>
      </c>
      <c r="I23" s="40">
        <v>121</v>
      </c>
      <c r="J23" s="42">
        <f t="shared" si="2"/>
        <v>1.6806722689075571E-2</v>
      </c>
      <c r="K23" s="40">
        <v>1684</v>
      </c>
      <c r="L23" s="40">
        <v>1809</v>
      </c>
      <c r="M23" s="42">
        <f t="shared" si="3"/>
        <v>7.4228028503563026E-2</v>
      </c>
      <c r="N23" s="1"/>
      <c r="O23" s="1"/>
      <c r="P23" s="1"/>
      <c r="Q23" s="1"/>
      <c r="R23" s="1"/>
      <c r="S23" s="1"/>
      <c r="T23" s="1"/>
      <c r="U23" s="1"/>
      <c r="V23" s="1"/>
      <c r="W23" s="1"/>
    </row>
    <row r="24" spans="1:23" ht="18.899999999999999" customHeight="1" x14ac:dyDescent="0.25">
      <c r="A24" s="47" t="s">
        <v>29</v>
      </c>
      <c r="B24" s="37">
        <v>681</v>
      </c>
      <c r="C24" s="40">
        <v>681</v>
      </c>
      <c r="D24" s="42">
        <f t="shared" si="0"/>
        <v>0</v>
      </c>
      <c r="E24" s="40">
        <v>5</v>
      </c>
      <c r="F24" s="40">
        <v>5</v>
      </c>
      <c r="G24" s="42">
        <f t="shared" si="1"/>
        <v>0</v>
      </c>
      <c r="H24" s="37">
        <v>105</v>
      </c>
      <c r="I24" s="40">
        <v>129</v>
      </c>
      <c r="J24" s="42">
        <f t="shared" si="2"/>
        <v>0.22857142857142865</v>
      </c>
      <c r="K24" s="40">
        <v>776</v>
      </c>
      <c r="L24" s="40">
        <v>797</v>
      </c>
      <c r="M24" s="42">
        <f t="shared" si="3"/>
        <v>2.7061855670102997E-2</v>
      </c>
      <c r="N24" s="1"/>
      <c r="O24" s="1"/>
      <c r="P24" s="1"/>
      <c r="Q24" s="1"/>
      <c r="R24" s="1"/>
      <c r="S24" s="1"/>
      <c r="T24" s="1"/>
      <c r="U24" s="1"/>
      <c r="V24" s="1"/>
      <c r="W24" s="1"/>
    </row>
    <row r="25" spans="1:23" ht="18.899999999999999" customHeight="1" x14ac:dyDescent="0.25">
      <c r="A25" s="47" t="s">
        <v>30</v>
      </c>
      <c r="B25" s="37">
        <v>1018</v>
      </c>
      <c r="C25" s="40">
        <v>1067</v>
      </c>
      <c r="D25" s="42">
        <f t="shared" si="0"/>
        <v>4.8133595284872266E-2</v>
      </c>
      <c r="E25" s="40">
        <v>9</v>
      </c>
      <c r="F25" s="40">
        <v>3</v>
      </c>
      <c r="G25" s="42">
        <f t="shared" si="1"/>
        <v>-0.66666666666666674</v>
      </c>
      <c r="H25" s="37">
        <v>75</v>
      </c>
      <c r="I25" s="40">
        <v>83</v>
      </c>
      <c r="J25" s="42">
        <f t="shared" si="2"/>
        <v>0.10666666666666669</v>
      </c>
      <c r="K25" s="40">
        <v>1159</v>
      </c>
      <c r="L25" s="40">
        <v>1224</v>
      </c>
      <c r="M25" s="42">
        <f t="shared" si="3"/>
        <v>5.6082830025884434E-2</v>
      </c>
      <c r="N25" s="1"/>
      <c r="O25" s="1"/>
      <c r="P25" s="1"/>
      <c r="Q25" s="1"/>
      <c r="R25" s="1"/>
      <c r="S25" s="1"/>
      <c r="T25" s="1"/>
      <c r="U25" s="1"/>
      <c r="V25" s="1"/>
      <c r="W25" s="1"/>
    </row>
    <row r="26" spans="1:23" ht="18.899999999999999" customHeight="1" thickBot="1" x14ac:dyDescent="0.3">
      <c r="A26" s="11" t="s">
        <v>28</v>
      </c>
      <c r="B26" s="8">
        <f t="shared" ref="B26:L26" si="4">SUM(B6:B25)</f>
        <v>38037</v>
      </c>
      <c r="C26" s="12">
        <f t="shared" si="4"/>
        <v>39007</v>
      </c>
      <c r="D26" s="238">
        <f t="shared" si="0"/>
        <v>2.5501485395798884E-2</v>
      </c>
      <c r="E26" s="12">
        <f t="shared" si="4"/>
        <v>477</v>
      </c>
      <c r="F26" s="12">
        <f t="shared" si="4"/>
        <v>450</v>
      </c>
      <c r="G26" s="238">
        <f t="shared" si="1"/>
        <v>-5.6603773584905648E-2</v>
      </c>
      <c r="H26" s="8">
        <f t="shared" si="4"/>
        <v>2756</v>
      </c>
      <c r="I26" s="12">
        <f t="shared" si="4"/>
        <v>2863</v>
      </c>
      <c r="J26" s="238">
        <f t="shared" si="2"/>
        <v>3.8824383164005827E-2</v>
      </c>
      <c r="K26" s="12">
        <f t="shared" si="4"/>
        <v>44618</v>
      </c>
      <c r="L26" s="12">
        <f t="shared" si="4"/>
        <v>45724</v>
      </c>
      <c r="M26" s="238">
        <f t="shared" si="3"/>
        <v>2.4788202070913146E-2</v>
      </c>
      <c r="N26" s="1"/>
      <c r="O26" s="1"/>
      <c r="P26" s="1"/>
      <c r="Q26" s="1"/>
      <c r="R26" s="1"/>
      <c r="S26" s="1"/>
      <c r="T26" s="1"/>
      <c r="U26" s="1"/>
      <c r="V26" s="1"/>
      <c r="W26" s="1"/>
    </row>
    <row r="27" spans="1:23" ht="18.899999999999999" customHeight="1" x14ac:dyDescent="0.25">
      <c r="A27" s="1"/>
      <c r="B27" s="1"/>
      <c r="C27" s="1"/>
      <c r="D27" s="1"/>
      <c r="E27" s="1"/>
      <c r="F27" s="1"/>
      <c r="G27" s="1"/>
      <c r="H27" s="1"/>
      <c r="I27" s="1"/>
      <c r="J27" s="1"/>
      <c r="K27" s="1"/>
      <c r="L27" s="1"/>
      <c r="M27" s="1"/>
      <c r="N27" s="1"/>
      <c r="O27" s="1"/>
      <c r="P27" s="1"/>
      <c r="Q27" s="1"/>
      <c r="R27" s="1"/>
      <c r="S27" s="1"/>
      <c r="T27" s="1"/>
      <c r="U27" s="1"/>
      <c r="V27" s="1"/>
      <c r="W27" s="1"/>
    </row>
    <row r="28" spans="1:23" ht="18.899999999999999" customHeight="1" x14ac:dyDescent="0.25"/>
    <row r="29" spans="1:23" ht="18.899999999999999" customHeight="1" x14ac:dyDescent="0.25"/>
  </sheetData>
  <mergeCells count="5">
    <mergeCell ref="A4:A5"/>
    <mergeCell ref="B4:D4"/>
    <mergeCell ref="E4:G4"/>
    <mergeCell ref="H4:J4"/>
    <mergeCell ref="K4:M4"/>
  </mergeCells>
  <printOptions horizontalCentered="1"/>
  <pageMargins left="0.23622047244094491" right="0.23622047244094491" top="0.74803149606299213" bottom="0.74803149606299213" header="0.31496062992125984" footer="0.31496062992125984"/>
  <pageSetup paperSize="9" scale="85" orientation="portrait" verticalDpi="0" r:id="rId1"/>
  <ignoredErrors>
    <ignoredError sqref="B26:C26 K26:M26" formulaRange="1"/>
    <ignoredError sqref="D26:J26" formula="1" formulaRange="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2365A0-4AE6-40F2-8253-485377C268BB}">
  <sheetPr>
    <pageSetUpPr fitToPage="1"/>
  </sheetPr>
  <dimension ref="A1:U48"/>
  <sheetViews>
    <sheetView showGridLines="0" zoomScaleNormal="100" workbookViewId="0">
      <selection activeCell="H2" sqref="H2"/>
    </sheetView>
  </sheetViews>
  <sheetFormatPr defaultColWidth="9.109375" defaultRowHeight="12" x14ac:dyDescent="0.25"/>
  <cols>
    <col min="1" max="1" width="18.6640625" style="3" customWidth="1"/>
    <col min="2" max="10" width="7.88671875" style="3" customWidth="1"/>
    <col min="11" max="11" width="3.33203125" style="3" customWidth="1"/>
    <col min="12" max="16384" width="9.109375" style="3"/>
  </cols>
  <sheetData>
    <row r="1" spans="1:21" ht="6" customHeight="1" x14ac:dyDescent="0.25"/>
    <row r="2" spans="1:21" ht="18.899999999999999" customHeight="1" x14ac:dyDescent="0.3">
      <c r="A2" s="14" t="s">
        <v>223</v>
      </c>
      <c r="B2" s="15"/>
      <c r="C2" s="1"/>
      <c r="D2" s="1"/>
      <c r="E2" s="1"/>
      <c r="F2" s="1"/>
      <c r="G2" s="1"/>
      <c r="H2" s="1"/>
      <c r="I2" s="1"/>
      <c r="J2" s="1"/>
      <c r="K2" s="1"/>
      <c r="L2" s="1"/>
      <c r="M2" s="1"/>
      <c r="N2" s="1"/>
      <c r="O2" s="1"/>
      <c r="P2" s="1"/>
      <c r="Q2" s="1"/>
      <c r="R2" s="1"/>
      <c r="S2" s="1"/>
      <c r="T2" s="1"/>
      <c r="U2" s="1"/>
    </row>
    <row r="3" spans="1:21" ht="18.899999999999999" customHeight="1" thickBot="1" x14ac:dyDescent="0.3">
      <c r="A3" s="2"/>
      <c r="B3" s="2"/>
      <c r="C3" s="1"/>
      <c r="D3" s="1"/>
      <c r="E3" s="1"/>
      <c r="F3" s="1"/>
      <c r="G3" s="1"/>
      <c r="H3" s="1"/>
      <c r="I3" s="1"/>
      <c r="J3" s="1"/>
      <c r="K3" s="1"/>
      <c r="L3" s="1"/>
      <c r="M3" s="1"/>
      <c r="N3" s="1"/>
      <c r="O3" s="1"/>
      <c r="P3" s="1"/>
      <c r="Q3" s="1"/>
      <c r="R3" s="1"/>
      <c r="S3" s="1"/>
      <c r="T3" s="1"/>
      <c r="U3" s="1"/>
    </row>
    <row r="4" spans="1:21" ht="18.899999999999999" customHeight="1" x14ac:dyDescent="0.25">
      <c r="A4" s="257"/>
      <c r="B4" s="259" t="s">
        <v>24</v>
      </c>
      <c r="C4" s="260"/>
      <c r="D4" s="261"/>
      <c r="E4" s="259" t="s">
        <v>13</v>
      </c>
      <c r="F4" s="260"/>
      <c r="G4" s="261"/>
      <c r="H4" s="260" t="s">
        <v>14</v>
      </c>
      <c r="I4" s="260"/>
      <c r="J4" s="260"/>
      <c r="K4" s="1"/>
      <c r="L4" s="1"/>
      <c r="M4" s="1"/>
      <c r="N4" s="1"/>
      <c r="O4" s="1"/>
      <c r="P4" s="1"/>
      <c r="Q4" s="1"/>
      <c r="R4" s="1"/>
      <c r="S4" s="1"/>
      <c r="T4" s="1"/>
      <c r="U4" s="1"/>
    </row>
    <row r="5" spans="1:21" ht="30" customHeight="1" x14ac:dyDescent="0.25">
      <c r="A5" s="258"/>
      <c r="B5" s="27">
        <v>2019</v>
      </c>
      <c r="C5" s="27">
        <v>2024</v>
      </c>
      <c r="D5" s="196">
        <v>2025</v>
      </c>
      <c r="E5" s="27">
        <v>2019</v>
      </c>
      <c r="F5" s="27">
        <v>2024</v>
      </c>
      <c r="G5" s="196">
        <v>2025</v>
      </c>
      <c r="H5" s="27">
        <v>2019</v>
      </c>
      <c r="I5" s="27">
        <v>2024</v>
      </c>
      <c r="J5" s="196">
        <v>2025</v>
      </c>
      <c r="K5" s="1"/>
      <c r="L5" s="1"/>
      <c r="M5" s="1"/>
      <c r="N5" s="1"/>
      <c r="O5" s="1"/>
      <c r="P5" s="1"/>
      <c r="Q5" s="1"/>
      <c r="R5" s="1"/>
      <c r="S5" s="1"/>
      <c r="T5" s="1"/>
      <c r="U5" s="1"/>
    </row>
    <row r="6" spans="1:21" ht="18.899999999999999" customHeight="1" x14ac:dyDescent="0.25">
      <c r="A6" s="47" t="s">
        <v>92</v>
      </c>
      <c r="B6" s="94">
        <v>325</v>
      </c>
      <c r="C6" s="95">
        <v>347</v>
      </c>
      <c r="D6" s="96">
        <v>333</v>
      </c>
      <c r="E6" s="40">
        <v>1585</v>
      </c>
      <c r="F6" s="40">
        <v>1854</v>
      </c>
      <c r="G6" s="97">
        <v>1983</v>
      </c>
      <c r="H6" s="34">
        <v>28884</v>
      </c>
      <c r="I6" s="35">
        <v>30268</v>
      </c>
      <c r="J6" s="98">
        <v>31334</v>
      </c>
      <c r="K6" s="1"/>
      <c r="L6" s="1"/>
      <c r="M6" s="1"/>
      <c r="N6" s="1"/>
      <c r="O6" s="1"/>
      <c r="P6" s="1"/>
      <c r="Q6" s="1"/>
      <c r="R6" s="1"/>
      <c r="S6" s="1"/>
      <c r="T6" s="1"/>
      <c r="U6" s="1"/>
    </row>
    <row r="7" spans="1:21" ht="18.899999999999999" customHeight="1" x14ac:dyDescent="0.25">
      <c r="A7" s="47" t="s">
        <v>93</v>
      </c>
      <c r="B7" s="99">
        <v>117</v>
      </c>
      <c r="C7" s="100">
        <v>58</v>
      </c>
      <c r="D7" s="101">
        <v>71</v>
      </c>
      <c r="E7" s="40">
        <v>441</v>
      </c>
      <c r="F7" s="40">
        <v>440</v>
      </c>
      <c r="G7" s="97">
        <v>471</v>
      </c>
      <c r="H7" s="37">
        <v>10672</v>
      </c>
      <c r="I7" s="40">
        <v>9500</v>
      </c>
      <c r="J7" s="97">
        <v>9506</v>
      </c>
      <c r="K7" s="1"/>
      <c r="L7" s="1"/>
      <c r="M7" s="1"/>
      <c r="N7" s="1"/>
      <c r="O7" s="1"/>
      <c r="P7" s="1"/>
      <c r="Q7" s="1"/>
      <c r="R7" s="1"/>
      <c r="S7" s="1"/>
      <c r="T7" s="1"/>
      <c r="U7" s="1"/>
    </row>
    <row r="8" spans="1:21" ht="18.899999999999999" customHeight="1" x14ac:dyDescent="0.25">
      <c r="A8" s="47" t="s">
        <v>94</v>
      </c>
      <c r="B8" s="99">
        <v>78</v>
      </c>
      <c r="C8" s="100">
        <v>72</v>
      </c>
      <c r="D8" s="101">
        <v>46</v>
      </c>
      <c r="E8" s="40">
        <v>506</v>
      </c>
      <c r="F8" s="40">
        <v>462</v>
      </c>
      <c r="G8" s="97">
        <v>409</v>
      </c>
      <c r="H8" s="37">
        <v>5397</v>
      </c>
      <c r="I8" s="40">
        <v>4850</v>
      </c>
      <c r="J8" s="97">
        <v>4884</v>
      </c>
      <c r="K8" s="1"/>
      <c r="L8" s="1"/>
      <c r="M8" s="1"/>
      <c r="N8" s="1"/>
      <c r="O8" s="1"/>
      <c r="P8" s="1"/>
      <c r="Q8" s="1"/>
      <c r="R8" s="1"/>
      <c r="S8" s="1"/>
      <c r="T8" s="1"/>
      <c r="U8" s="1"/>
    </row>
    <row r="9" spans="1:21" ht="18.899999999999999" customHeight="1" thickBot="1" x14ac:dyDescent="0.3">
      <c r="A9" s="11" t="s">
        <v>28</v>
      </c>
      <c r="B9" s="8">
        <f t="shared" ref="B9:J9" si="0">SUM(B6:B8)</f>
        <v>520</v>
      </c>
      <c r="C9" s="12">
        <f t="shared" si="0"/>
        <v>477</v>
      </c>
      <c r="D9" s="69">
        <f t="shared" si="0"/>
        <v>450</v>
      </c>
      <c r="E9" s="12">
        <f t="shared" si="0"/>
        <v>2532</v>
      </c>
      <c r="F9" s="12">
        <f t="shared" si="0"/>
        <v>2756</v>
      </c>
      <c r="G9" s="12">
        <f t="shared" si="0"/>
        <v>2863</v>
      </c>
      <c r="H9" s="8">
        <f t="shared" si="0"/>
        <v>44953</v>
      </c>
      <c r="I9" s="12">
        <f t="shared" si="0"/>
        <v>44618</v>
      </c>
      <c r="J9" s="12">
        <f t="shared" si="0"/>
        <v>45724</v>
      </c>
      <c r="K9" s="1"/>
      <c r="L9" s="1"/>
      <c r="M9" s="1"/>
      <c r="N9" s="1"/>
      <c r="O9" s="1"/>
      <c r="P9" s="1"/>
      <c r="Q9" s="1"/>
      <c r="R9" s="1"/>
      <c r="S9" s="1"/>
      <c r="T9" s="1"/>
      <c r="U9" s="1"/>
    </row>
    <row r="10" spans="1:21" ht="18.899999999999999" customHeight="1" x14ac:dyDescent="0.25">
      <c r="A10" s="1"/>
      <c r="B10" s="1"/>
      <c r="C10" s="1"/>
      <c r="D10" s="1"/>
      <c r="E10" s="1"/>
      <c r="F10" s="1"/>
      <c r="G10" s="1"/>
      <c r="H10" s="1"/>
      <c r="I10" s="1"/>
      <c r="J10" s="1"/>
      <c r="K10" s="1"/>
      <c r="L10" s="1"/>
      <c r="M10" s="1"/>
      <c r="N10" s="1"/>
      <c r="O10" s="1"/>
      <c r="P10" s="1"/>
      <c r="Q10" s="1"/>
      <c r="R10" s="1"/>
      <c r="S10" s="1"/>
      <c r="T10" s="1"/>
      <c r="U10" s="1"/>
    </row>
    <row r="11" spans="1:21" ht="18.899999999999999" customHeight="1" x14ac:dyDescent="0.3">
      <c r="A11" s="14" t="s">
        <v>224</v>
      </c>
      <c r="B11" s="2"/>
      <c r="C11" s="2"/>
      <c r="D11" s="2"/>
      <c r="E11" s="1"/>
      <c r="F11" s="1"/>
      <c r="G11" s="1"/>
      <c r="H11" s="1"/>
      <c r="I11" s="1"/>
      <c r="J11" s="1"/>
      <c r="K11" s="1"/>
      <c r="L11" s="1"/>
      <c r="M11" s="1"/>
      <c r="N11" s="1"/>
      <c r="O11" s="1"/>
      <c r="P11" s="1"/>
      <c r="Q11" s="1"/>
      <c r="R11" s="1"/>
      <c r="S11" s="1"/>
      <c r="T11" s="1"/>
      <c r="U11" s="1"/>
    </row>
    <row r="12" spans="1:21" ht="18.899999999999999" customHeight="1" thickBot="1" x14ac:dyDescent="0.3">
      <c r="A12" s="2"/>
      <c r="B12" s="2"/>
      <c r="C12" s="2"/>
      <c r="D12" s="2"/>
      <c r="E12" s="1"/>
      <c r="F12" s="1"/>
      <c r="G12" s="1"/>
      <c r="H12" s="1"/>
      <c r="I12" s="1"/>
      <c r="J12" s="1"/>
      <c r="K12" s="1"/>
      <c r="L12" s="1"/>
      <c r="M12" s="1"/>
      <c r="N12" s="1"/>
      <c r="O12" s="1"/>
      <c r="P12" s="1"/>
      <c r="Q12" s="1"/>
      <c r="R12" s="1"/>
      <c r="S12" s="1"/>
      <c r="T12" s="1"/>
      <c r="U12" s="1"/>
    </row>
    <row r="13" spans="1:21" ht="18.899999999999999" customHeight="1" x14ac:dyDescent="0.25">
      <c r="A13" s="257"/>
      <c r="B13" s="259" t="s">
        <v>24</v>
      </c>
      <c r="C13" s="260"/>
      <c r="D13" s="260"/>
      <c r="E13" s="259" t="s">
        <v>13</v>
      </c>
      <c r="F13" s="260"/>
      <c r="G13" s="261"/>
      <c r="H13" s="260" t="s">
        <v>14</v>
      </c>
      <c r="I13" s="260"/>
      <c r="J13" s="260"/>
      <c r="K13" s="1"/>
      <c r="L13" s="1"/>
      <c r="M13" s="1"/>
      <c r="N13" s="1"/>
      <c r="O13" s="1"/>
      <c r="P13" s="1"/>
      <c r="Q13" s="1"/>
      <c r="R13" s="1"/>
      <c r="S13" s="1"/>
      <c r="T13" s="1"/>
      <c r="U13" s="1"/>
    </row>
    <row r="14" spans="1:21" ht="18.899999999999999" customHeight="1" x14ac:dyDescent="0.25">
      <c r="A14" s="258"/>
      <c r="B14" s="275" t="s">
        <v>134</v>
      </c>
      <c r="C14" s="276"/>
      <c r="D14" s="276"/>
      <c r="E14" s="276"/>
      <c r="F14" s="276"/>
      <c r="G14" s="276"/>
      <c r="H14" s="276"/>
      <c r="I14" s="276"/>
      <c r="J14" s="276"/>
      <c r="K14" s="1"/>
      <c r="L14" s="1"/>
      <c r="M14" s="1"/>
      <c r="N14" s="1"/>
      <c r="O14" s="1"/>
      <c r="P14" s="1"/>
      <c r="Q14" s="1"/>
      <c r="R14" s="1"/>
      <c r="S14" s="1"/>
      <c r="T14" s="1"/>
      <c r="U14" s="1"/>
    </row>
    <row r="15" spans="1:21" ht="18.899999999999999" customHeight="1" x14ac:dyDescent="0.25">
      <c r="A15" s="202"/>
      <c r="B15" s="71" t="s">
        <v>190</v>
      </c>
      <c r="C15" s="71" t="s">
        <v>191</v>
      </c>
      <c r="D15" s="72"/>
      <c r="E15" s="71" t="s">
        <v>190</v>
      </c>
      <c r="F15" s="71" t="s">
        <v>191</v>
      </c>
      <c r="G15" s="72"/>
      <c r="H15" s="71" t="s">
        <v>190</v>
      </c>
      <c r="I15" s="71" t="s">
        <v>191</v>
      </c>
      <c r="J15" s="102"/>
      <c r="K15" s="1"/>
      <c r="L15" s="1"/>
      <c r="M15" s="1"/>
      <c r="N15" s="1"/>
      <c r="O15" s="1"/>
      <c r="P15" s="1"/>
      <c r="Q15" s="1"/>
      <c r="R15" s="1"/>
      <c r="S15" s="1"/>
      <c r="T15" s="1"/>
      <c r="U15" s="1"/>
    </row>
    <row r="16" spans="1:21" ht="18.899999999999999" customHeight="1" x14ac:dyDescent="0.25">
      <c r="A16" s="47" t="s">
        <v>92</v>
      </c>
      <c r="B16" s="79">
        <f>(D6/B6)-1</f>
        <v>2.4615384615384706E-2</v>
      </c>
      <c r="C16" s="77">
        <f>(D6/C6)-1</f>
        <v>-4.0345821325648457E-2</v>
      </c>
      <c r="D16" s="80"/>
      <c r="E16" s="77">
        <f>(G6/E6)-1</f>
        <v>0.25110410094637214</v>
      </c>
      <c r="F16" s="77">
        <f>(G6/F6)-1</f>
        <v>6.9579288025889863E-2</v>
      </c>
      <c r="G16" s="78"/>
      <c r="H16" s="79">
        <f>(J6/H6)-1</f>
        <v>8.482204680792127E-2</v>
      </c>
      <c r="I16" s="77">
        <f>(J6/I6)-1</f>
        <v>3.5218712832033816E-2</v>
      </c>
      <c r="K16" s="1"/>
      <c r="L16" s="1"/>
      <c r="M16" s="1"/>
      <c r="N16" s="1"/>
      <c r="O16" s="1"/>
      <c r="P16" s="1"/>
      <c r="Q16" s="1"/>
      <c r="R16" s="1"/>
      <c r="S16" s="1"/>
      <c r="T16" s="1"/>
      <c r="U16" s="1"/>
    </row>
    <row r="17" spans="1:21" ht="18.899999999999999" customHeight="1" x14ac:dyDescent="0.25">
      <c r="A17" s="47" t="s">
        <v>93</v>
      </c>
      <c r="B17" s="79">
        <f>(D7/B7)-1</f>
        <v>-0.39316239316239321</v>
      </c>
      <c r="C17" s="77">
        <f>(D7/C7)-1</f>
        <v>0.22413793103448265</v>
      </c>
      <c r="D17" s="80"/>
      <c r="E17" s="77">
        <f>(G7/E7)-1</f>
        <v>6.8027210884353817E-2</v>
      </c>
      <c r="F17" s="77">
        <f>(G7/F7)-1</f>
        <v>7.0454545454545547E-2</v>
      </c>
      <c r="G17" s="78"/>
      <c r="H17" s="79">
        <f>(J7/H7)-1</f>
        <v>-0.10925787106446772</v>
      </c>
      <c r="I17" s="77">
        <f>(J7/I7)-1</f>
        <v>6.3157894736831643E-4</v>
      </c>
      <c r="K17" s="1"/>
      <c r="L17" s="1"/>
      <c r="M17" s="1"/>
      <c r="N17" s="1"/>
      <c r="O17" s="1"/>
      <c r="P17" s="1"/>
      <c r="Q17" s="1"/>
      <c r="R17" s="1"/>
      <c r="S17" s="1"/>
      <c r="T17" s="1"/>
      <c r="U17" s="1"/>
    </row>
    <row r="18" spans="1:21" ht="18.899999999999999" customHeight="1" x14ac:dyDescent="0.25">
      <c r="A18" s="47" t="s">
        <v>94</v>
      </c>
      <c r="B18" s="79">
        <f>(D8/B8)-1</f>
        <v>-0.41025641025641024</v>
      </c>
      <c r="C18" s="77">
        <f>(D8/C8)-1</f>
        <v>-0.36111111111111116</v>
      </c>
      <c r="D18" s="80"/>
      <c r="E18" s="77">
        <f>(G8/E8)-1</f>
        <v>-0.19169960474308301</v>
      </c>
      <c r="F18" s="77">
        <f>(G8/F8)-1</f>
        <v>-0.11471861471861466</v>
      </c>
      <c r="G18" s="78"/>
      <c r="H18" s="79">
        <f>(J8/H8)-1</f>
        <v>-9.505280711506392E-2</v>
      </c>
      <c r="I18" s="77">
        <f>(J8/I8)-1</f>
        <v>7.0103092783504461E-3</v>
      </c>
      <c r="K18" s="1"/>
      <c r="L18" s="1"/>
      <c r="M18" s="1"/>
      <c r="N18" s="1"/>
      <c r="O18" s="1"/>
      <c r="P18" s="1"/>
      <c r="Q18" s="1"/>
      <c r="R18" s="1"/>
      <c r="S18" s="1"/>
      <c r="T18" s="1"/>
      <c r="U18" s="1"/>
    </row>
    <row r="19" spans="1:21" ht="18.899999999999999" customHeight="1" thickBot="1" x14ac:dyDescent="0.3">
      <c r="A19" s="11" t="s">
        <v>28</v>
      </c>
      <c r="B19" s="86">
        <f>(D9/B9)-1</f>
        <v>-0.13461538461538458</v>
      </c>
      <c r="C19" s="84">
        <f>(D9/C9)-1</f>
        <v>-5.6603773584905648E-2</v>
      </c>
      <c r="D19" s="103"/>
      <c r="E19" s="84">
        <f>(G9/E9)-1</f>
        <v>0.13072669826224326</v>
      </c>
      <c r="F19" s="84">
        <f>(G9/F9)-1</f>
        <v>3.8824383164005827E-2</v>
      </c>
      <c r="G19" s="85"/>
      <c r="H19" s="86">
        <f>(J9/H9)-1</f>
        <v>1.7151246857829205E-2</v>
      </c>
      <c r="I19" s="84">
        <f>(J9/I9)-1</f>
        <v>2.4788202070913146E-2</v>
      </c>
      <c r="J19" s="104"/>
      <c r="K19" s="1"/>
      <c r="L19" s="1"/>
      <c r="M19" s="1"/>
      <c r="N19" s="1"/>
      <c r="O19" s="1"/>
      <c r="P19" s="1"/>
      <c r="Q19" s="1"/>
      <c r="R19" s="1"/>
      <c r="S19" s="1"/>
      <c r="T19" s="1"/>
      <c r="U19" s="1"/>
    </row>
    <row r="20" spans="1:21" ht="18.899999999999999" customHeight="1" x14ac:dyDescent="0.25">
      <c r="A20" s="1"/>
      <c r="B20" s="1"/>
      <c r="C20" s="1"/>
      <c r="D20" s="1"/>
      <c r="E20" s="1"/>
      <c r="F20" s="1"/>
      <c r="G20" s="1"/>
      <c r="H20" s="1"/>
      <c r="I20" s="1"/>
      <c r="J20" s="1"/>
      <c r="K20" s="1"/>
      <c r="L20" s="1"/>
      <c r="M20" s="1"/>
      <c r="N20" s="1"/>
      <c r="O20" s="1"/>
      <c r="P20" s="1"/>
      <c r="Q20" s="1"/>
      <c r="R20" s="1"/>
      <c r="S20" s="1"/>
      <c r="T20" s="1"/>
      <c r="U20" s="1"/>
    </row>
    <row r="21" spans="1:21" ht="18.899999999999999" customHeight="1" x14ac:dyDescent="0.25">
      <c r="A21" s="1"/>
      <c r="B21" s="1"/>
      <c r="C21" s="1"/>
      <c r="D21" s="1"/>
      <c r="E21" s="1"/>
      <c r="F21" s="1"/>
      <c r="G21" s="1"/>
      <c r="H21" s="1"/>
      <c r="I21" s="1"/>
      <c r="J21" s="1"/>
      <c r="K21" s="1"/>
      <c r="L21" s="1"/>
      <c r="M21" s="1"/>
      <c r="N21" s="1"/>
      <c r="O21" s="1"/>
      <c r="P21" s="1"/>
      <c r="Q21" s="1"/>
      <c r="R21" s="1"/>
      <c r="S21" s="1"/>
      <c r="T21" s="1"/>
      <c r="U21" s="1"/>
    </row>
    <row r="22" spans="1:21" ht="18.899999999999999" customHeight="1" x14ac:dyDescent="0.25">
      <c r="A22" s="1"/>
      <c r="B22" s="1"/>
      <c r="C22" s="1"/>
      <c r="D22" s="1"/>
      <c r="E22" s="1"/>
      <c r="F22" s="1"/>
      <c r="G22" s="1"/>
      <c r="H22" s="1"/>
      <c r="I22" s="1"/>
      <c r="J22" s="1"/>
      <c r="K22" s="1"/>
      <c r="L22" s="1"/>
      <c r="M22" s="1"/>
      <c r="N22" s="1"/>
      <c r="O22" s="1"/>
      <c r="P22" s="1"/>
      <c r="Q22" s="1"/>
      <c r="R22" s="1"/>
      <c r="S22" s="1"/>
      <c r="T22" s="1"/>
      <c r="U22" s="1"/>
    </row>
    <row r="23" spans="1:21" ht="18.899999999999999" customHeight="1" x14ac:dyDescent="0.25">
      <c r="A23" s="1"/>
      <c r="B23" s="1"/>
      <c r="C23" s="1"/>
      <c r="D23" s="1"/>
      <c r="E23" s="1"/>
      <c r="F23" s="1"/>
      <c r="G23" s="1"/>
      <c r="H23" s="1"/>
      <c r="I23" s="1"/>
      <c r="J23" s="1"/>
      <c r="K23" s="1"/>
      <c r="L23" s="1"/>
      <c r="M23" s="1"/>
      <c r="N23" s="1"/>
      <c r="O23" s="1"/>
      <c r="P23" s="1"/>
      <c r="Q23" s="1"/>
      <c r="R23" s="1"/>
      <c r="S23" s="1"/>
      <c r="T23" s="1"/>
      <c r="U23" s="1"/>
    </row>
    <row r="24" spans="1:21" ht="18.899999999999999" customHeight="1" x14ac:dyDescent="0.25">
      <c r="A24" s="1"/>
      <c r="B24" s="1"/>
      <c r="C24" s="1"/>
      <c r="D24" s="1"/>
      <c r="E24" s="1"/>
      <c r="F24" s="1"/>
      <c r="G24" s="1"/>
      <c r="H24" s="1"/>
      <c r="I24" s="1"/>
      <c r="J24" s="1"/>
      <c r="K24" s="1"/>
      <c r="L24" s="1"/>
      <c r="M24" s="1"/>
      <c r="N24" s="1"/>
      <c r="O24" s="1"/>
      <c r="P24" s="1"/>
      <c r="Q24" s="1"/>
      <c r="R24" s="1"/>
      <c r="S24" s="1"/>
      <c r="T24" s="1"/>
      <c r="U24" s="1"/>
    </row>
    <row r="25" spans="1:21" ht="18.899999999999999" customHeight="1" x14ac:dyDescent="0.25">
      <c r="A25" s="1"/>
      <c r="B25" s="1"/>
      <c r="C25" s="1"/>
      <c r="D25" s="1"/>
      <c r="E25" s="1"/>
      <c r="F25" s="1"/>
      <c r="G25" s="1"/>
      <c r="H25" s="1"/>
      <c r="I25" s="1"/>
      <c r="J25" s="1"/>
      <c r="K25" s="1"/>
      <c r="L25" s="1"/>
      <c r="M25" s="1"/>
      <c r="N25" s="1"/>
      <c r="O25" s="1"/>
      <c r="P25" s="1"/>
      <c r="Q25" s="1"/>
      <c r="R25" s="1"/>
      <c r="S25" s="1"/>
      <c r="T25" s="1"/>
      <c r="U25" s="1"/>
    </row>
    <row r="26" spans="1:21" ht="18.899999999999999" customHeight="1" x14ac:dyDescent="0.25">
      <c r="A26" s="1"/>
      <c r="B26" s="1"/>
      <c r="C26" s="1"/>
      <c r="D26" s="1"/>
      <c r="E26" s="1"/>
      <c r="F26" s="1"/>
      <c r="G26" s="1"/>
      <c r="H26" s="1"/>
      <c r="I26" s="1"/>
      <c r="J26" s="1"/>
      <c r="K26" s="1"/>
      <c r="L26" s="1"/>
      <c r="M26" s="1"/>
      <c r="N26" s="1"/>
      <c r="O26" s="1"/>
      <c r="P26" s="1"/>
      <c r="Q26" s="1"/>
      <c r="R26" s="1"/>
      <c r="S26" s="1"/>
      <c r="T26" s="1"/>
      <c r="U26" s="1"/>
    </row>
    <row r="27" spans="1:21" x14ac:dyDescent="0.25">
      <c r="A27" s="1"/>
      <c r="B27" s="1"/>
      <c r="C27" s="1"/>
      <c r="D27" s="1"/>
      <c r="E27" s="1"/>
      <c r="F27" s="1"/>
      <c r="G27" s="1"/>
      <c r="H27" s="1"/>
      <c r="I27" s="1"/>
      <c r="J27" s="1"/>
      <c r="K27" s="1"/>
      <c r="L27" s="1"/>
      <c r="M27" s="1"/>
      <c r="N27" s="1"/>
      <c r="O27" s="1"/>
      <c r="P27" s="1"/>
      <c r="Q27" s="1"/>
      <c r="R27" s="1"/>
      <c r="S27" s="1"/>
      <c r="T27" s="1"/>
      <c r="U27" s="1"/>
    </row>
    <row r="28" spans="1:21" x14ac:dyDescent="0.25">
      <c r="A28" s="1"/>
      <c r="B28" s="1"/>
      <c r="C28" s="1"/>
      <c r="D28" s="1"/>
      <c r="E28" s="1"/>
      <c r="F28" s="1"/>
      <c r="G28" s="1"/>
      <c r="H28" s="1"/>
      <c r="I28" s="1"/>
      <c r="J28" s="1"/>
      <c r="K28" s="1"/>
      <c r="L28" s="1"/>
      <c r="M28" s="1"/>
      <c r="N28" s="1"/>
      <c r="O28" s="1"/>
      <c r="P28" s="1"/>
      <c r="Q28" s="1"/>
      <c r="R28" s="1"/>
      <c r="S28" s="1"/>
      <c r="T28" s="1"/>
      <c r="U28" s="1"/>
    </row>
    <row r="29" spans="1:21" x14ac:dyDescent="0.25">
      <c r="A29" s="1"/>
      <c r="B29" s="1"/>
      <c r="C29" s="1"/>
      <c r="D29" s="1"/>
      <c r="E29" s="1"/>
      <c r="F29" s="1"/>
      <c r="G29" s="1"/>
      <c r="H29" s="1"/>
      <c r="I29" s="1"/>
      <c r="J29" s="1"/>
      <c r="K29" s="1"/>
      <c r="L29" s="1"/>
      <c r="M29" s="1"/>
      <c r="N29" s="1"/>
      <c r="O29" s="1"/>
      <c r="P29" s="1"/>
      <c r="Q29" s="1"/>
      <c r="R29" s="1"/>
      <c r="S29" s="1"/>
      <c r="T29" s="1"/>
      <c r="U29" s="1"/>
    </row>
    <row r="30" spans="1:21" x14ac:dyDescent="0.25">
      <c r="A30" s="1"/>
      <c r="B30" s="1"/>
      <c r="C30" s="1"/>
      <c r="D30" s="1"/>
      <c r="E30" s="1"/>
      <c r="F30" s="1"/>
      <c r="G30" s="1"/>
      <c r="H30" s="1"/>
      <c r="I30" s="1"/>
      <c r="J30" s="1"/>
      <c r="K30" s="1"/>
      <c r="L30" s="1"/>
      <c r="M30" s="1"/>
      <c r="N30" s="1"/>
      <c r="O30" s="1"/>
      <c r="P30" s="1"/>
      <c r="Q30" s="1"/>
      <c r="R30" s="1"/>
      <c r="S30" s="1"/>
      <c r="T30" s="1"/>
      <c r="U30" s="1"/>
    </row>
    <row r="31" spans="1:21" x14ac:dyDescent="0.25">
      <c r="A31" s="1"/>
      <c r="B31" s="1"/>
      <c r="C31" s="1"/>
      <c r="D31" s="1"/>
      <c r="E31" s="1"/>
      <c r="F31" s="1"/>
      <c r="G31" s="1"/>
      <c r="H31" s="1"/>
      <c r="I31" s="1"/>
      <c r="J31" s="1"/>
      <c r="K31" s="1"/>
      <c r="L31" s="1"/>
      <c r="M31" s="1"/>
      <c r="N31" s="1"/>
      <c r="O31" s="1"/>
      <c r="P31" s="1"/>
      <c r="Q31" s="1"/>
      <c r="R31" s="1"/>
      <c r="S31" s="1"/>
      <c r="T31" s="1"/>
      <c r="U31" s="1"/>
    </row>
    <row r="32" spans="1:21" x14ac:dyDescent="0.25">
      <c r="A32" s="1"/>
      <c r="B32" s="1"/>
      <c r="C32" s="1"/>
      <c r="D32" s="1"/>
      <c r="E32" s="1"/>
      <c r="F32" s="1"/>
      <c r="G32" s="1"/>
      <c r="H32" s="1"/>
      <c r="I32" s="1"/>
      <c r="J32" s="1"/>
      <c r="K32" s="1"/>
      <c r="L32" s="1"/>
      <c r="M32" s="1"/>
      <c r="N32" s="1"/>
      <c r="O32" s="1"/>
      <c r="P32" s="1"/>
      <c r="Q32" s="1"/>
      <c r="R32" s="1"/>
      <c r="S32" s="1"/>
      <c r="T32" s="1"/>
      <c r="U32" s="1"/>
    </row>
    <row r="37" spans="7:9" x14ac:dyDescent="0.25">
      <c r="G37" s="1"/>
    </row>
    <row r="48" spans="7:9" x14ac:dyDescent="0.25">
      <c r="I48" s="1"/>
    </row>
  </sheetData>
  <mergeCells count="9">
    <mergeCell ref="H13:J13"/>
    <mergeCell ref="B14:J14"/>
    <mergeCell ref="A4:A5"/>
    <mergeCell ref="B4:D4"/>
    <mergeCell ref="E4:G4"/>
    <mergeCell ref="H4:J4"/>
    <mergeCell ref="B13:D13"/>
    <mergeCell ref="E13:G13"/>
    <mergeCell ref="A13:A14"/>
  </mergeCells>
  <printOptions horizontalCentered="1"/>
  <pageMargins left="0.23622047244094491" right="0.23622047244094491" top="0.74803149606299213" bottom="0.74803149606299213" header="0.31496062992125984" footer="0.31496062992125984"/>
  <pageSetup paperSize="9" orientation="portrait" verticalDpi="0" r:id="rId1"/>
  <ignoredErrors>
    <ignoredError sqref="B9:C9 H9:I9 E9:F9 D9 G9 J9" formulaRange="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C774C-D7D7-4218-B181-2175F3BB76EA}">
  <sheetPr>
    <pageSetUpPr fitToPage="1"/>
  </sheetPr>
  <dimension ref="A1:AA48"/>
  <sheetViews>
    <sheetView showGridLines="0" zoomScaleNormal="100" workbookViewId="0">
      <selection activeCell="I2" sqref="I2"/>
    </sheetView>
  </sheetViews>
  <sheetFormatPr defaultColWidth="9.109375" defaultRowHeight="12" x14ac:dyDescent="0.25"/>
  <cols>
    <col min="1" max="1" width="18.6640625" style="3" customWidth="1"/>
    <col min="2" max="6" width="9.6640625" style="3" customWidth="1"/>
    <col min="7" max="7" width="4.44140625" style="3" customWidth="1"/>
    <col min="8" max="16384" width="9.109375" style="3"/>
  </cols>
  <sheetData>
    <row r="1" spans="1:27" ht="6.75" customHeight="1" x14ac:dyDescent="0.25"/>
    <row r="2" spans="1:27" ht="18.899999999999999" customHeight="1" x14ac:dyDescent="0.3">
      <c r="A2" s="14" t="s">
        <v>222</v>
      </c>
      <c r="B2" s="15"/>
      <c r="C2" s="2"/>
      <c r="D2" s="2"/>
      <c r="E2" s="2"/>
      <c r="F2" s="2"/>
      <c r="G2" s="1"/>
      <c r="H2" s="1"/>
      <c r="I2" s="1"/>
      <c r="J2" s="1"/>
      <c r="K2" s="1"/>
      <c r="L2" s="1"/>
      <c r="M2" s="1"/>
      <c r="N2" s="1"/>
      <c r="O2" s="1"/>
      <c r="P2" s="1"/>
      <c r="Q2" s="1"/>
      <c r="R2" s="1"/>
      <c r="S2" s="1"/>
      <c r="T2" s="1"/>
      <c r="U2" s="1"/>
      <c r="V2" s="1"/>
      <c r="W2" s="1"/>
      <c r="X2" s="1"/>
      <c r="Y2" s="1"/>
      <c r="Z2" s="1"/>
      <c r="AA2" s="1"/>
    </row>
    <row r="3" spans="1:27" ht="18.899999999999999" customHeight="1" thickBot="1" x14ac:dyDescent="0.3">
      <c r="A3" s="2"/>
      <c r="B3" s="2"/>
      <c r="C3" s="2"/>
      <c r="D3" s="2"/>
      <c r="E3" s="2"/>
      <c r="F3" s="2"/>
      <c r="G3" s="1"/>
      <c r="H3" s="1"/>
      <c r="I3" s="1"/>
      <c r="J3" s="1"/>
      <c r="K3" s="1"/>
      <c r="L3" s="1"/>
      <c r="M3" s="1"/>
      <c r="N3" s="1"/>
      <c r="O3" s="1"/>
      <c r="P3" s="1"/>
      <c r="Q3" s="1"/>
      <c r="R3" s="1"/>
      <c r="S3" s="1"/>
      <c r="T3" s="1"/>
      <c r="U3" s="1"/>
      <c r="V3" s="1"/>
      <c r="W3" s="1"/>
      <c r="X3" s="1"/>
      <c r="Y3" s="1"/>
      <c r="Z3" s="1"/>
      <c r="AA3" s="1"/>
    </row>
    <row r="4" spans="1:27" ht="23.25" customHeight="1" x14ac:dyDescent="0.25">
      <c r="A4" s="257"/>
      <c r="B4" s="277" t="s">
        <v>122</v>
      </c>
      <c r="C4" s="278"/>
      <c r="D4" s="278"/>
      <c r="E4" s="278"/>
      <c r="F4" s="278"/>
      <c r="G4" s="1"/>
      <c r="H4" s="1"/>
      <c r="I4" s="1"/>
      <c r="J4" s="1"/>
      <c r="K4" s="1"/>
      <c r="L4" s="1"/>
      <c r="M4" s="1"/>
      <c r="N4" s="1"/>
      <c r="O4" s="1"/>
      <c r="P4" s="1"/>
      <c r="Q4" s="1"/>
      <c r="R4" s="1"/>
      <c r="S4" s="1"/>
      <c r="T4" s="1"/>
      <c r="U4" s="1"/>
      <c r="V4" s="1"/>
      <c r="W4" s="1"/>
      <c r="X4" s="1"/>
      <c r="Y4" s="1"/>
      <c r="Z4" s="1"/>
      <c r="AA4" s="1"/>
    </row>
    <row r="5" spans="1:27" ht="30" customHeight="1" x14ac:dyDescent="0.25">
      <c r="A5" s="258"/>
      <c r="B5" s="88">
        <v>2019</v>
      </c>
      <c r="C5" s="89">
        <v>2024</v>
      </c>
      <c r="D5" s="90">
        <v>2025</v>
      </c>
      <c r="E5" s="91" t="s">
        <v>185</v>
      </c>
      <c r="F5" s="91" t="s">
        <v>188</v>
      </c>
      <c r="G5" s="1"/>
      <c r="H5" s="1"/>
      <c r="I5" s="1"/>
      <c r="J5" s="1"/>
      <c r="K5" s="1"/>
      <c r="L5" s="1"/>
      <c r="M5" s="1"/>
      <c r="N5" s="1"/>
      <c r="O5" s="1"/>
      <c r="P5" s="1"/>
      <c r="Q5" s="1"/>
      <c r="R5" s="1"/>
      <c r="S5" s="1"/>
      <c r="T5" s="1"/>
      <c r="U5" s="1"/>
      <c r="V5" s="1"/>
      <c r="W5" s="1"/>
      <c r="X5" s="1"/>
      <c r="Y5" s="1"/>
      <c r="Z5" s="1"/>
      <c r="AA5" s="1"/>
    </row>
    <row r="6" spans="1:27" ht="18.899999999999999" customHeight="1" x14ac:dyDescent="0.25">
      <c r="A6" s="47" t="s">
        <v>125</v>
      </c>
      <c r="B6" s="68">
        <v>45665</v>
      </c>
      <c r="C6" s="40">
        <v>43995</v>
      </c>
      <c r="D6" s="38">
        <v>45160</v>
      </c>
      <c r="E6" s="92">
        <f>(D6/B6)-1</f>
        <v>-1.1058797766341888E-2</v>
      </c>
      <c r="F6" s="39">
        <f>(D6/C6)-1</f>
        <v>2.6480281850210341E-2</v>
      </c>
      <c r="G6" s="1"/>
      <c r="H6" s="1"/>
      <c r="I6" s="1"/>
      <c r="J6" s="1"/>
      <c r="K6" s="1"/>
      <c r="L6" s="1"/>
      <c r="M6" s="1"/>
      <c r="N6" s="1"/>
      <c r="O6" s="1"/>
      <c r="P6" s="1"/>
      <c r="Q6" s="1"/>
      <c r="R6" s="1"/>
      <c r="S6" s="1"/>
      <c r="T6" s="1"/>
      <c r="U6" s="1"/>
      <c r="V6" s="1"/>
      <c r="W6" s="1"/>
      <c r="X6" s="1"/>
      <c r="Y6" s="1"/>
      <c r="Z6" s="1"/>
      <c r="AA6" s="1"/>
    </row>
    <row r="7" spans="1:27" ht="18.899999999999999" customHeight="1" x14ac:dyDescent="0.25">
      <c r="A7" s="47" t="s">
        <v>126</v>
      </c>
      <c r="B7" s="68">
        <v>1679</v>
      </c>
      <c r="C7" s="40">
        <v>1749</v>
      </c>
      <c r="D7" s="38">
        <v>1799</v>
      </c>
      <c r="E7" s="92">
        <f t="shared" ref="E7:E13" si="0">(D7/B7)-1</f>
        <v>7.1471113758189375E-2</v>
      </c>
      <c r="F7" s="39">
        <f t="shared" ref="F7:F12" si="1">(D7/C7)-1</f>
        <v>2.8587764436821095E-2</v>
      </c>
      <c r="G7" s="1"/>
      <c r="H7" s="1"/>
      <c r="I7" s="1"/>
      <c r="J7" s="1"/>
      <c r="K7" s="1"/>
      <c r="L7" s="1"/>
      <c r="M7" s="1"/>
      <c r="N7" s="1"/>
      <c r="O7" s="1"/>
      <c r="P7" s="1"/>
      <c r="Q7" s="1"/>
      <c r="R7" s="1"/>
      <c r="S7" s="1"/>
      <c r="T7" s="1"/>
      <c r="U7" s="1"/>
      <c r="V7" s="1"/>
      <c r="W7" s="1"/>
      <c r="X7" s="1"/>
      <c r="Y7" s="1"/>
      <c r="Z7" s="1"/>
      <c r="AA7" s="1"/>
    </row>
    <row r="8" spans="1:27" ht="18.899999999999999" customHeight="1" x14ac:dyDescent="0.25">
      <c r="A8" s="47" t="s">
        <v>121</v>
      </c>
      <c r="B8" s="68">
        <v>2506</v>
      </c>
      <c r="C8" s="40">
        <v>1679</v>
      </c>
      <c r="D8" s="38">
        <v>1504</v>
      </c>
      <c r="E8" s="92">
        <f t="shared" si="0"/>
        <v>-0.39984038308060654</v>
      </c>
      <c r="F8" s="39">
        <f t="shared" si="1"/>
        <v>-0.10422870756402625</v>
      </c>
      <c r="G8" s="1"/>
      <c r="H8" s="1"/>
      <c r="I8" s="1"/>
      <c r="J8" s="1"/>
      <c r="K8" s="1"/>
      <c r="L8" s="1"/>
      <c r="M8" s="1"/>
      <c r="N8" s="1"/>
      <c r="O8" s="1"/>
      <c r="P8" s="1"/>
      <c r="Q8" s="1"/>
      <c r="R8" s="1"/>
      <c r="S8" s="1"/>
      <c r="T8" s="1"/>
      <c r="U8" s="1"/>
      <c r="V8" s="1"/>
      <c r="W8" s="1"/>
      <c r="X8" s="1"/>
      <c r="Y8" s="1"/>
      <c r="Z8" s="1"/>
      <c r="AA8" s="1"/>
    </row>
    <row r="9" spans="1:27" ht="18.899999999999999" customHeight="1" x14ac:dyDescent="0.25">
      <c r="A9" s="47" t="s">
        <v>120</v>
      </c>
      <c r="B9" s="68">
        <v>7538</v>
      </c>
      <c r="C9" s="40">
        <v>10116</v>
      </c>
      <c r="D9" s="38">
        <v>10236</v>
      </c>
      <c r="E9" s="92">
        <f t="shared" si="0"/>
        <v>0.35791987264526393</v>
      </c>
      <c r="F9" s="39">
        <f t="shared" si="1"/>
        <v>1.1862396204033177E-2</v>
      </c>
      <c r="G9" s="1"/>
      <c r="H9" s="1"/>
      <c r="I9" s="1"/>
      <c r="J9" s="1"/>
      <c r="K9" s="1"/>
      <c r="L9" s="1"/>
      <c r="M9" s="1"/>
      <c r="N9" s="1"/>
      <c r="O9" s="1"/>
      <c r="P9" s="1"/>
      <c r="Q9" s="1"/>
      <c r="R9" s="1"/>
      <c r="S9" s="1"/>
      <c r="T9" s="1"/>
      <c r="U9" s="1"/>
      <c r="V9" s="1"/>
      <c r="W9" s="1"/>
      <c r="X9" s="1"/>
      <c r="Y9" s="1"/>
      <c r="Z9" s="1"/>
      <c r="AA9" s="1"/>
    </row>
    <row r="10" spans="1:27" ht="18.899999999999999" customHeight="1" x14ac:dyDescent="0.25">
      <c r="A10" s="47" t="s">
        <v>95</v>
      </c>
      <c r="B10" s="68">
        <v>2431</v>
      </c>
      <c r="C10" s="40">
        <v>3701</v>
      </c>
      <c r="D10" s="38">
        <v>4296</v>
      </c>
      <c r="E10" s="92">
        <f t="shared" si="0"/>
        <v>0.76717400246812018</v>
      </c>
      <c r="F10" s="39">
        <f t="shared" si="1"/>
        <v>0.16076736017292625</v>
      </c>
      <c r="G10" s="1"/>
      <c r="H10" s="1"/>
      <c r="I10" s="1"/>
      <c r="J10" s="1"/>
      <c r="K10" s="1"/>
      <c r="L10" s="1"/>
      <c r="M10" s="1"/>
      <c r="N10" s="1"/>
      <c r="O10" s="1"/>
      <c r="P10" s="1"/>
      <c r="Q10" s="1"/>
      <c r="R10" s="1"/>
      <c r="S10" s="1"/>
      <c r="T10" s="1"/>
      <c r="U10" s="1"/>
      <c r="V10" s="1"/>
      <c r="W10" s="1"/>
      <c r="X10" s="1"/>
      <c r="Y10" s="1"/>
      <c r="Z10" s="1"/>
      <c r="AA10" s="1"/>
    </row>
    <row r="11" spans="1:27" ht="18.899999999999999" customHeight="1" x14ac:dyDescent="0.25">
      <c r="A11" s="47" t="s">
        <v>96</v>
      </c>
      <c r="B11" s="68">
        <v>216</v>
      </c>
      <c r="C11" s="40">
        <v>239</v>
      </c>
      <c r="D11" s="38">
        <v>223</v>
      </c>
      <c r="E11" s="92">
        <f t="shared" si="0"/>
        <v>3.240740740740744E-2</v>
      </c>
      <c r="F11" s="39">
        <f t="shared" si="1"/>
        <v>-6.6945606694560622E-2</v>
      </c>
      <c r="G11" s="1"/>
      <c r="H11" s="1"/>
      <c r="I11" s="1"/>
      <c r="J11" s="1"/>
      <c r="K11" s="1"/>
      <c r="L11" s="1"/>
      <c r="M11" s="1"/>
      <c r="N11" s="1"/>
      <c r="O11" s="1"/>
      <c r="P11" s="1"/>
      <c r="Q11" s="1"/>
      <c r="R11" s="1"/>
      <c r="S11" s="1"/>
      <c r="T11" s="1"/>
      <c r="U11" s="1"/>
      <c r="V11" s="1"/>
      <c r="W11" s="1"/>
      <c r="X11" s="1"/>
      <c r="Y11" s="1"/>
      <c r="Z11" s="1"/>
      <c r="AA11" s="1"/>
    </row>
    <row r="12" spans="1:27" ht="18.899999999999999" customHeight="1" x14ac:dyDescent="0.25">
      <c r="A12" s="47" t="s">
        <v>154</v>
      </c>
      <c r="B12" s="68">
        <v>737</v>
      </c>
      <c r="C12" s="40">
        <v>779</v>
      </c>
      <c r="D12" s="38">
        <v>473</v>
      </c>
      <c r="E12" s="92">
        <f t="shared" si="0"/>
        <v>-0.35820895522388063</v>
      </c>
      <c r="F12" s="39">
        <f t="shared" si="1"/>
        <v>-0.39281129653401792</v>
      </c>
      <c r="G12" s="1"/>
      <c r="H12" s="1"/>
      <c r="I12" s="1"/>
      <c r="J12" s="1"/>
      <c r="K12" s="1"/>
      <c r="L12" s="1"/>
      <c r="M12" s="1"/>
      <c r="N12" s="1"/>
      <c r="O12" s="1"/>
      <c r="P12" s="1"/>
      <c r="Q12" s="1"/>
      <c r="R12" s="1"/>
      <c r="S12" s="1"/>
      <c r="T12" s="1"/>
      <c r="U12" s="1"/>
      <c r="V12" s="1"/>
      <c r="W12" s="1"/>
      <c r="X12" s="1"/>
      <c r="Y12" s="1"/>
      <c r="Z12" s="1"/>
      <c r="AA12" s="1"/>
    </row>
    <row r="13" spans="1:27" ht="18.899999999999999" customHeight="1" thickBot="1" x14ac:dyDescent="0.3">
      <c r="A13" s="11" t="s">
        <v>28</v>
      </c>
      <c r="B13" s="8">
        <f>SUM(B6:B12)</f>
        <v>60772</v>
      </c>
      <c r="C13" s="12">
        <f>SUM(C6:C12)</f>
        <v>62258</v>
      </c>
      <c r="D13" s="69">
        <f>SUM(D6:D12)</f>
        <v>63691</v>
      </c>
      <c r="E13" s="93">
        <f t="shared" si="0"/>
        <v>4.8031988415717874E-2</v>
      </c>
      <c r="F13" s="26">
        <f>(D13/C13)-1</f>
        <v>2.3017122297536163E-2</v>
      </c>
      <c r="G13" s="1"/>
      <c r="H13" s="1"/>
      <c r="I13" s="1"/>
      <c r="J13" s="1"/>
      <c r="K13" s="1"/>
      <c r="L13" s="1"/>
      <c r="M13" s="1"/>
      <c r="N13" s="1"/>
      <c r="O13" s="1"/>
      <c r="P13" s="1"/>
      <c r="Q13" s="1"/>
      <c r="R13" s="1"/>
      <c r="S13" s="1"/>
      <c r="T13" s="1"/>
      <c r="U13" s="1"/>
      <c r="V13" s="1"/>
      <c r="W13" s="1"/>
      <c r="X13" s="1"/>
      <c r="Y13" s="1"/>
      <c r="Z13" s="1"/>
      <c r="AA13" s="1"/>
    </row>
    <row r="14" spans="1:27" ht="13.5" customHeight="1" x14ac:dyDescent="0.25">
      <c r="A14" s="187" t="s">
        <v>158</v>
      </c>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899999999999999"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899999999999999"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899999999999999"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899999999999999"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899999999999999"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899999999999999"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899999999999999"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899999999999999"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899999999999999"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899999999999999"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8.899999999999999"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8.899999999999999"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5">
      <c r="G37" s="1"/>
    </row>
    <row r="48" spans="1:27" x14ac:dyDescent="0.25">
      <c r="I48" s="1"/>
    </row>
  </sheetData>
  <mergeCells count="2">
    <mergeCell ref="A4:A5"/>
    <mergeCell ref="B4:F4"/>
  </mergeCells>
  <printOptions horizontalCentered="1"/>
  <pageMargins left="0.23622047244094491" right="0.23622047244094491" top="0.74803149606299213" bottom="0.74803149606299213" header="0.31496062992125984" footer="0.31496062992125984"/>
  <pageSetup paperSize="9" orientation="portrait" verticalDpi="0" r:id="rId1"/>
  <ignoredErrors>
    <ignoredError sqref="B13:D13" formulaRange="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39A88C-8021-47E8-8046-8221D91C3710}">
  <sheetPr>
    <pageSetUpPr fitToPage="1"/>
  </sheetPr>
  <dimension ref="A1:AA49"/>
  <sheetViews>
    <sheetView showGridLines="0" zoomScaleNormal="100" workbookViewId="0">
      <selection activeCell="I2" sqref="I2"/>
    </sheetView>
  </sheetViews>
  <sheetFormatPr defaultColWidth="9.109375" defaultRowHeight="12" x14ac:dyDescent="0.25"/>
  <cols>
    <col min="1" max="1" width="18.6640625" style="3" customWidth="1"/>
    <col min="2" max="13" width="7.88671875" style="3" customWidth="1"/>
    <col min="14" max="14" width="3.5546875" style="3" customWidth="1"/>
    <col min="15" max="16384" width="9.109375" style="3"/>
  </cols>
  <sheetData>
    <row r="1" spans="1:27" ht="6" customHeight="1" x14ac:dyDescent="0.25"/>
    <row r="2" spans="1:27" ht="18.899999999999999" customHeight="1" x14ac:dyDescent="0.3">
      <c r="A2" s="14" t="s">
        <v>220</v>
      </c>
      <c r="B2" s="15"/>
      <c r="C2" s="2"/>
      <c r="D2" s="2"/>
      <c r="E2" s="2"/>
      <c r="F2" s="1"/>
      <c r="G2" s="1"/>
      <c r="H2" s="1"/>
      <c r="I2" s="1"/>
      <c r="J2" s="1"/>
      <c r="K2" s="1"/>
      <c r="L2" s="1"/>
      <c r="M2" s="1" t="s">
        <v>140</v>
      </c>
      <c r="N2" s="1"/>
      <c r="O2" s="1"/>
      <c r="P2" s="1"/>
      <c r="Q2" s="1"/>
      <c r="R2" s="1"/>
      <c r="S2" s="1"/>
      <c r="T2" s="1"/>
      <c r="U2" s="1"/>
      <c r="V2" s="1"/>
      <c r="W2" s="1"/>
      <c r="X2" s="1"/>
      <c r="Y2" s="1"/>
      <c r="Z2" s="1"/>
      <c r="AA2" s="1"/>
    </row>
    <row r="3" spans="1:27" ht="18.899999999999999" customHeight="1" thickBot="1" x14ac:dyDescent="0.3">
      <c r="A3" s="2"/>
      <c r="B3" s="2"/>
      <c r="C3" s="2"/>
      <c r="D3" s="2"/>
      <c r="E3" s="2"/>
      <c r="F3" s="1"/>
      <c r="G3" s="1"/>
      <c r="H3" s="1"/>
      <c r="I3" s="1"/>
      <c r="J3" s="1"/>
      <c r="K3" s="1"/>
      <c r="L3" s="1"/>
      <c r="M3" s="1"/>
      <c r="N3" s="1"/>
      <c r="O3" s="1"/>
      <c r="P3" s="1"/>
      <c r="Q3" s="1"/>
      <c r="R3" s="1"/>
      <c r="S3" s="1"/>
      <c r="T3" s="1"/>
      <c r="U3" s="1"/>
      <c r="V3" s="1"/>
      <c r="W3" s="1"/>
      <c r="X3" s="1"/>
      <c r="Y3" s="1"/>
      <c r="Z3" s="1"/>
      <c r="AA3" s="1"/>
    </row>
    <row r="4" spans="1:27" ht="18.899999999999999" customHeight="1" x14ac:dyDescent="0.25">
      <c r="A4" s="264"/>
      <c r="B4" s="259" t="s">
        <v>24</v>
      </c>
      <c r="C4" s="260"/>
      <c r="D4" s="261"/>
      <c r="E4" s="260" t="s">
        <v>13</v>
      </c>
      <c r="F4" s="260"/>
      <c r="G4" s="260"/>
      <c r="H4" s="259" t="s">
        <v>14</v>
      </c>
      <c r="I4" s="260"/>
      <c r="J4" s="261"/>
      <c r="K4" s="260" t="s">
        <v>130</v>
      </c>
      <c r="L4" s="260"/>
      <c r="M4" s="260"/>
      <c r="N4" s="1"/>
      <c r="O4" s="1"/>
      <c r="P4" s="1"/>
      <c r="Q4" s="1"/>
      <c r="R4" s="1"/>
      <c r="S4" s="1"/>
      <c r="T4" s="1"/>
      <c r="U4" s="1"/>
      <c r="V4" s="1"/>
      <c r="W4" s="1"/>
      <c r="X4" s="1"/>
      <c r="Y4" s="1"/>
      <c r="Z4" s="1"/>
      <c r="AA4" s="1"/>
    </row>
    <row r="5" spans="1:27" ht="30" customHeight="1" x14ac:dyDescent="0.25">
      <c r="A5" s="264"/>
      <c r="B5" s="27">
        <v>2019</v>
      </c>
      <c r="C5" s="27">
        <v>2024</v>
      </c>
      <c r="D5" s="196">
        <v>2025</v>
      </c>
      <c r="E5" s="27">
        <v>2019</v>
      </c>
      <c r="F5" s="27">
        <v>2024</v>
      </c>
      <c r="G5" s="196">
        <v>2025</v>
      </c>
      <c r="H5" s="27">
        <v>2019</v>
      </c>
      <c r="I5" s="27">
        <v>2024</v>
      </c>
      <c r="J5" s="196">
        <v>2025</v>
      </c>
      <c r="K5" s="27">
        <v>2019</v>
      </c>
      <c r="L5" s="27">
        <v>2024</v>
      </c>
      <c r="M5" s="196">
        <v>2025</v>
      </c>
      <c r="N5" s="1"/>
      <c r="O5" s="1"/>
      <c r="P5" s="1"/>
      <c r="Q5" s="1"/>
      <c r="R5" s="1"/>
      <c r="S5" s="1"/>
      <c r="T5" s="1"/>
      <c r="U5" s="1"/>
      <c r="V5" s="1"/>
      <c r="W5" s="1"/>
      <c r="X5" s="1"/>
      <c r="Y5" s="1"/>
      <c r="Z5" s="1"/>
      <c r="AA5" s="1"/>
    </row>
    <row r="6" spans="1:27" ht="18.899999999999999" customHeight="1" x14ac:dyDescent="0.25">
      <c r="A6" s="60" t="s">
        <v>94</v>
      </c>
      <c r="B6" s="61">
        <v>78</v>
      </c>
      <c r="C6" s="62">
        <v>72</v>
      </c>
      <c r="D6" s="63">
        <v>46</v>
      </c>
      <c r="E6" s="64">
        <v>506</v>
      </c>
      <c r="F6" s="64">
        <v>462</v>
      </c>
      <c r="G6" s="64">
        <v>409</v>
      </c>
      <c r="H6" s="65">
        <v>5397</v>
      </c>
      <c r="I6" s="62">
        <v>4850</v>
      </c>
      <c r="J6" s="63">
        <v>4884</v>
      </c>
      <c r="K6" s="64">
        <f t="shared" ref="K6:M13" si="0">B6+E6+H6</f>
        <v>5981</v>
      </c>
      <c r="L6" s="64">
        <f t="shared" si="0"/>
        <v>5384</v>
      </c>
      <c r="M6" s="64">
        <f t="shared" si="0"/>
        <v>5339</v>
      </c>
      <c r="N6" s="1"/>
      <c r="O6" s="1"/>
      <c r="P6" s="1"/>
      <c r="Q6" s="1"/>
      <c r="R6" s="1"/>
      <c r="S6" s="1"/>
      <c r="T6" s="1"/>
      <c r="U6" s="1"/>
      <c r="V6" s="1"/>
      <c r="W6" s="1"/>
      <c r="X6" s="1"/>
      <c r="Y6" s="1"/>
      <c r="Z6" s="1"/>
      <c r="AA6" s="1"/>
    </row>
    <row r="7" spans="1:27" ht="18.899999999999999" customHeight="1" x14ac:dyDescent="0.25">
      <c r="A7" s="47" t="s">
        <v>125</v>
      </c>
      <c r="B7" s="66">
        <v>237</v>
      </c>
      <c r="C7" s="64">
        <v>216</v>
      </c>
      <c r="D7" s="67">
        <v>214</v>
      </c>
      <c r="E7" s="64">
        <v>1028</v>
      </c>
      <c r="F7" s="64">
        <v>1028</v>
      </c>
      <c r="G7" s="64">
        <v>1116</v>
      </c>
      <c r="H7" s="68">
        <v>26743</v>
      </c>
      <c r="I7" s="64">
        <v>24246</v>
      </c>
      <c r="J7" s="67">
        <v>24618</v>
      </c>
      <c r="K7" s="64">
        <f t="shared" si="0"/>
        <v>28008</v>
      </c>
      <c r="L7" s="64">
        <f t="shared" si="0"/>
        <v>25490</v>
      </c>
      <c r="M7" s="64">
        <f t="shared" si="0"/>
        <v>25948</v>
      </c>
      <c r="N7" s="1"/>
      <c r="O7" s="1"/>
      <c r="P7" s="1"/>
      <c r="Q7" s="1"/>
      <c r="R7" s="1"/>
      <c r="S7" s="1"/>
      <c r="T7" s="1"/>
      <c r="U7" s="1"/>
      <c r="V7" s="1"/>
      <c r="W7" s="1"/>
      <c r="X7" s="1"/>
      <c r="Y7" s="1"/>
      <c r="Z7" s="1"/>
      <c r="AA7" s="1"/>
    </row>
    <row r="8" spans="1:27" ht="18.899999999999999" customHeight="1" x14ac:dyDescent="0.25">
      <c r="A8" s="47" t="s">
        <v>126</v>
      </c>
      <c r="B8" s="66">
        <v>36</v>
      </c>
      <c r="C8" s="64">
        <v>3</v>
      </c>
      <c r="D8" s="67">
        <v>8</v>
      </c>
      <c r="E8" s="64">
        <v>46</v>
      </c>
      <c r="F8" s="64">
        <v>27</v>
      </c>
      <c r="G8" s="64">
        <v>49</v>
      </c>
      <c r="H8" s="68">
        <v>600</v>
      </c>
      <c r="I8" s="64">
        <v>567</v>
      </c>
      <c r="J8" s="67">
        <v>717</v>
      </c>
      <c r="K8" s="64">
        <f t="shared" si="0"/>
        <v>682</v>
      </c>
      <c r="L8" s="64">
        <f t="shared" si="0"/>
        <v>597</v>
      </c>
      <c r="M8" s="64">
        <f t="shared" si="0"/>
        <v>774</v>
      </c>
      <c r="N8" s="1"/>
      <c r="O8" s="1"/>
      <c r="P8" s="1"/>
      <c r="Q8" s="1"/>
      <c r="R8" s="1"/>
      <c r="S8" s="1"/>
      <c r="T8" s="1"/>
      <c r="U8" s="1"/>
      <c r="V8" s="1"/>
      <c r="W8" s="1"/>
      <c r="X8" s="1"/>
      <c r="Y8" s="1"/>
      <c r="Z8" s="1"/>
      <c r="AA8" s="1"/>
    </row>
    <row r="9" spans="1:27" ht="18.899999999999999" customHeight="1" x14ac:dyDescent="0.25">
      <c r="A9" s="47" t="s">
        <v>121</v>
      </c>
      <c r="B9" s="66">
        <v>26</v>
      </c>
      <c r="C9" s="64">
        <v>18</v>
      </c>
      <c r="D9" s="67">
        <v>10</v>
      </c>
      <c r="E9" s="64">
        <v>166</v>
      </c>
      <c r="F9" s="64">
        <v>131</v>
      </c>
      <c r="G9" s="64">
        <v>107</v>
      </c>
      <c r="H9" s="68">
        <v>2393</v>
      </c>
      <c r="I9" s="64">
        <v>1597</v>
      </c>
      <c r="J9" s="67">
        <v>1430</v>
      </c>
      <c r="K9" s="64">
        <f t="shared" si="0"/>
        <v>2585</v>
      </c>
      <c r="L9" s="64">
        <f t="shared" si="0"/>
        <v>1746</v>
      </c>
      <c r="M9" s="64">
        <f t="shared" si="0"/>
        <v>1547</v>
      </c>
      <c r="N9" s="1"/>
      <c r="O9" s="1"/>
      <c r="P9" s="1"/>
      <c r="Q9" s="1"/>
      <c r="R9" s="1"/>
      <c r="S9" s="1"/>
      <c r="T9" s="1"/>
      <c r="U9" s="1"/>
      <c r="V9" s="1"/>
      <c r="W9" s="1"/>
      <c r="X9" s="1"/>
      <c r="Y9" s="1"/>
      <c r="Z9" s="1"/>
      <c r="AA9" s="1"/>
    </row>
    <row r="10" spans="1:27" ht="18.899999999999999" customHeight="1" x14ac:dyDescent="0.25">
      <c r="A10" s="47" t="s">
        <v>120</v>
      </c>
      <c r="B10" s="66">
        <v>99</v>
      </c>
      <c r="C10" s="64">
        <v>125</v>
      </c>
      <c r="D10" s="67">
        <v>130</v>
      </c>
      <c r="E10" s="64">
        <v>584</v>
      </c>
      <c r="F10" s="64">
        <v>866</v>
      </c>
      <c r="G10" s="64">
        <v>843</v>
      </c>
      <c r="H10" s="68">
        <v>7121</v>
      </c>
      <c r="I10" s="64">
        <v>9527</v>
      </c>
      <c r="J10" s="67">
        <v>9666</v>
      </c>
      <c r="K10" s="64">
        <f t="shared" si="0"/>
        <v>7804</v>
      </c>
      <c r="L10" s="64">
        <f t="shared" si="0"/>
        <v>10518</v>
      </c>
      <c r="M10" s="64">
        <f t="shared" si="0"/>
        <v>10639</v>
      </c>
      <c r="N10" s="1"/>
      <c r="O10" s="1"/>
      <c r="P10" s="1"/>
      <c r="Q10" s="1"/>
      <c r="R10" s="1"/>
      <c r="S10" s="1"/>
      <c r="T10" s="1"/>
      <c r="U10" s="1"/>
      <c r="V10" s="1"/>
      <c r="W10" s="1"/>
      <c r="X10" s="1"/>
      <c r="Y10" s="1"/>
      <c r="Z10" s="1"/>
      <c r="AA10" s="1"/>
    </row>
    <row r="11" spans="1:27" ht="18.899999999999999" customHeight="1" x14ac:dyDescent="0.25">
      <c r="A11" s="47" t="s">
        <v>95</v>
      </c>
      <c r="B11" s="66">
        <v>20</v>
      </c>
      <c r="C11" s="64">
        <v>23</v>
      </c>
      <c r="D11" s="67">
        <v>28</v>
      </c>
      <c r="E11" s="64">
        <v>128</v>
      </c>
      <c r="F11" s="64">
        <v>177</v>
      </c>
      <c r="G11" s="64">
        <v>254</v>
      </c>
      <c r="H11" s="68">
        <v>2172</v>
      </c>
      <c r="I11" s="64">
        <v>3432</v>
      </c>
      <c r="J11" s="67">
        <v>3956</v>
      </c>
      <c r="K11" s="64">
        <f t="shared" si="0"/>
        <v>2320</v>
      </c>
      <c r="L11" s="64">
        <f t="shared" si="0"/>
        <v>3632</v>
      </c>
      <c r="M11" s="64">
        <f t="shared" si="0"/>
        <v>4238</v>
      </c>
      <c r="N11" s="1"/>
      <c r="O11" s="1"/>
      <c r="P11" s="1"/>
      <c r="Q11" s="1"/>
      <c r="R11" s="1"/>
      <c r="S11" s="1"/>
      <c r="T11" s="1"/>
      <c r="U11" s="1"/>
      <c r="V11" s="1"/>
      <c r="W11" s="1"/>
      <c r="X11" s="1"/>
      <c r="Y11" s="1"/>
      <c r="Z11" s="1"/>
      <c r="AA11" s="1"/>
    </row>
    <row r="12" spans="1:27" ht="18.899999999999999" customHeight="1" x14ac:dyDescent="0.25">
      <c r="A12" s="47" t="s">
        <v>96</v>
      </c>
      <c r="B12" s="66">
        <v>15</v>
      </c>
      <c r="C12" s="64">
        <v>13</v>
      </c>
      <c r="D12" s="67">
        <v>7</v>
      </c>
      <c r="E12" s="64">
        <v>25</v>
      </c>
      <c r="F12" s="64">
        <v>31</v>
      </c>
      <c r="G12" s="64">
        <v>31</v>
      </c>
      <c r="H12" s="68">
        <v>105</v>
      </c>
      <c r="I12" s="64">
        <v>124</v>
      </c>
      <c r="J12" s="67">
        <v>123</v>
      </c>
      <c r="K12" s="64">
        <f t="shared" si="0"/>
        <v>145</v>
      </c>
      <c r="L12" s="64">
        <f t="shared" si="0"/>
        <v>168</v>
      </c>
      <c r="M12" s="64">
        <f t="shared" si="0"/>
        <v>161</v>
      </c>
      <c r="N12" s="1"/>
      <c r="O12" s="1"/>
      <c r="P12" s="1"/>
      <c r="Q12" s="1"/>
      <c r="R12" s="1"/>
      <c r="S12" s="1"/>
      <c r="T12" s="1"/>
      <c r="U12" s="1"/>
      <c r="V12" s="1"/>
      <c r="W12" s="1"/>
      <c r="X12" s="1"/>
      <c r="Y12" s="1"/>
      <c r="Z12" s="1"/>
      <c r="AA12" s="1"/>
    </row>
    <row r="13" spans="1:27" ht="18.899999999999999" customHeight="1" x14ac:dyDescent="0.25">
      <c r="A13" s="47" t="s">
        <v>154</v>
      </c>
      <c r="B13" s="66">
        <v>9</v>
      </c>
      <c r="C13" s="64">
        <v>7</v>
      </c>
      <c r="D13" s="67">
        <v>7</v>
      </c>
      <c r="E13" s="64">
        <v>49</v>
      </c>
      <c r="F13" s="64">
        <v>34</v>
      </c>
      <c r="G13" s="64">
        <v>54</v>
      </c>
      <c r="H13" s="68">
        <v>422</v>
      </c>
      <c r="I13" s="64">
        <v>275</v>
      </c>
      <c r="J13" s="67">
        <v>330</v>
      </c>
      <c r="K13" s="64">
        <f t="shared" si="0"/>
        <v>480</v>
      </c>
      <c r="L13" s="64">
        <f t="shared" si="0"/>
        <v>316</v>
      </c>
      <c r="M13" s="64">
        <f t="shared" si="0"/>
        <v>391</v>
      </c>
      <c r="N13" s="1"/>
      <c r="O13" s="1"/>
      <c r="P13" s="1"/>
      <c r="Q13" s="1"/>
      <c r="R13" s="1"/>
      <c r="S13" s="1"/>
      <c r="T13" s="1"/>
      <c r="U13" s="1"/>
      <c r="V13" s="1"/>
      <c r="W13" s="1"/>
      <c r="X13" s="1"/>
      <c r="Y13" s="1"/>
      <c r="Z13" s="1"/>
      <c r="AA13" s="1"/>
    </row>
    <row r="14" spans="1:27" ht="18.899999999999999" customHeight="1" thickBot="1" x14ac:dyDescent="0.3">
      <c r="A14" s="11" t="s">
        <v>28</v>
      </c>
      <c r="B14" s="8">
        <f t="shared" ref="B14:M14" si="1">SUM(B6:B13)</f>
        <v>520</v>
      </c>
      <c r="C14" s="12">
        <f t="shared" si="1"/>
        <v>477</v>
      </c>
      <c r="D14" s="69">
        <f t="shared" si="1"/>
        <v>450</v>
      </c>
      <c r="E14" s="12">
        <f t="shared" si="1"/>
        <v>2532</v>
      </c>
      <c r="F14" s="12">
        <f t="shared" si="1"/>
        <v>2756</v>
      </c>
      <c r="G14" s="12">
        <f t="shared" si="1"/>
        <v>2863</v>
      </c>
      <c r="H14" s="8">
        <f t="shared" si="1"/>
        <v>44953</v>
      </c>
      <c r="I14" s="12">
        <f t="shared" si="1"/>
        <v>44618</v>
      </c>
      <c r="J14" s="69">
        <f t="shared" si="1"/>
        <v>45724</v>
      </c>
      <c r="K14" s="12">
        <f t="shared" si="1"/>
        <v>48005</v>
      </c>
      <c r="L14" s="12">
        <f t="shared" si="1"/>
        <v>47851</v>
      </c>
      <c r="M14" s="12">
        <f t="shared" si="1"/>
        <v>49037</v>
      </c>
      <c r="N14" s="115"/>
      <c r="O14" s="1"/>
      <c r="P14" s="1"/>
      <c r="Q14" s="1"/>
      <c r="R14" s="1"/>
      <c r="S14" s="1"/>
      <c r="T14" s="1"/>
      <c r="U14" s="1"/>
      <c r="V14" s="1"/>
      <c r="W14" s="1"/>
      <c r="X14" s="1"/>
      <c r="Y14" s="1"/>
      <c r="Z14" s="1"/>
      <c r="AA14" s="1"/>
    </row>
    <row r="15" spans="1:27" ht="13.5" customHeight="1" x14ac:dyDescent="0.25">
      <c r="A15" s="187" t="s">
        <v>158</v>
      </c>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899999999999999" customHeight="1" x14ac:dyDescent="0.25">
      <c r="A16" s="187"/>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899999999999999" customHeight="1" x14ac:dyDescent="0.3">
      <c r="A17" s="14" t="s">
        <v>221</v>
      </c>
      <c r="B17" s="2"/>
      <c r="C17" s="2"/>
      <c r="D17" s="2"/>
      <c r="E17" s="1"/>
      <c r="F17" s="1"/>
      <c r="G17" s="1"/>
      <c r="H17" s="1"/>
      <c r="I17" s="1"/>
      <c r="J17" s="1"/>
      <c r="K17" s="1"/>
      <c r="L17" s="1"/>
      <c r="M17" s="1"/>
      <c r="N17" s="1"/>
      <c r="O17" s="1"/>
      <c r="P17" s="1"/>
      <c r="R17" s="1"/>
      <c r="S17" s="1"/>
      <c r="T17" s="1"/>
      <c r="U17" s="1"/>
      <c r="V17" s="1"/>
      <c r="W17" s="1"/>
      <c r="X17" s="1"/>
      <c r="Y17" s="1"/>
      <c r="Z17" s="1"/>
      <c r="AA17" s="1"/>
    </row>
    <row r="18" spans="1:27" ht="10.5" customHeight="1" thickBot="1" x14ac:dyDescent="0.3">
      <c r="A18" s="2"/>
      <c r="B18" s="2"/>
      <c r="C18" s="2"/>
      <c r="D18" s="2"/>
      <c r="E18" s="1"/>
      <c r="F18" s="1"/>
      <c r="G18" s="1"/>
      <c r="H18" s="1"/>
      <c r="I18" s="1"/>
      <c r="J18" s="1"/>
      <c r="K18" s="1"/>
      <c r="L18" s="1"/>
      <c r="M18" s="1"/>
      <c r="N18" s="1"/>
      <c r="O18" s="1"/>
      <c r="P18" s="1"/>
      <c r="Q18" s="1"/>
      <c r="R18" s="1"/>
      <c r="S18" s="1"/>
      <c r="T18" s="1"/>
      <c r="U18" s="1"/>
      <c r="V18" s="1"/>
      <c r="W18" s="1"/>
      <c r="X18" s="1"/>
      <c r="Y18" s="1"/>
      <c r="Z18" s="1"/>
      <c r="AA18" s="1"/>
    </row>
    <row r="19" spans="1:27" ht="18.899999999999999" customHeight="1" x14ac:dyDescent="0.25">
      <c r="A19" s="264"/>
      <c r="B19" s="259" t="s">
        <v>24</v>
      </c>
      <c r="C19" s="260"/>
      <c r="D19" s="261"/>
      <c r="E19" s="260" t="s">
        <v>13</v>
      </c>
      <c r="F19" s="260"/>
      <c r="G19" s="260"/>
      <c r="H19" s="259" t="s">
        <v>14</v>
      </c>
      <c r="I19" s="260"/>
      <c r="J19" s="261"/>
      <c r="K19" s="260" t="s">
        <v>130</v>
      </c>
      <c r="L19" s="260"/>
      <c r="M19" s="260"/>
      <c r="N19" s="1"/>
      <c r="O19" s="1"/>
      <c r="P19" s="1"/>
      <c r="Q19" s="1"/>
      <c r="R19" s="1"/>
      <c r="S19" s="1"/>
      <c r="T19" s="1"/>
      <c r="U19" s="1"/>
      <c r="V19" s="1"/>
      <c r="W19" s="1"/>
      <c r="X19" s="1"/>
      <c r="Y19" s="1"/>
      <c r="Z19" s="1"/>
      <c r="AA19" s="1"/>
    </row>
    <row r="20" spans="1:27" ht="18.899999999999999" customHeight="1" x14ac:dyDescent="0.25">
      <c r="A20" s="264"/>
      <c r="B20" s="273" t="s">
        <v>134</v>
      </c>
      <c r="C20" s="265"/>
      <c r="D20" s="265"/>
      <c r="E20" s="265"/>
      <c r="F20" s="265"/>
      <c r="G20" s="265"/>
      <c r="H20" s="265"/>
      <c r="I20" s="265"/>
      <c r="J20" s="265"/>
      <c r="K20" s="265"/>
      <c r="L20" s="265"/>
      <c r="M20" s="265"/>
      <c r="N20" s="1"/>
      <c r="O20" s="1"/>
      <c r="P20" s="1"/>
      <c r="Q20" s="1"/>
      <c r="R20" s="1"/>
      <c r="S20" s="1"/>
      <c r="T20" s="1"/>
      <c r="U20" s="1"/>
      <c r="V20" s="1"/>
      <c r="W20" s="1"/>
      <c r="X20" s="1"/>
      <c r="Y20" s="1"/>
      <c r="Z20" s="1"/>
      <c r="AA20" s="1"/>
    </row>
    <row r="21" spans="1:27" ht="18.899999999999999" customHeight="1" x14ac:dyDescent="0.25">
      <c r="A21" s="5"/>
      <c r="B21" s="70" t="s">
        <v>190</v>
      </c>
      <c r="C21" s="71" t="s">
        <v>191</v>
      </c>
      <c r="D21" s="71"/>
      <c r="E21" s="70" t="s">
        <v>190</v>
      </c>
      <c r="F21" s="71" t="s">
        <v>191</v>
      </c>
      <c r="G21" s="71"/>
      <c r="H21" s="70" t="s">
        <v>190</v>
      </c>
      <c r="I21" s="71" t="s">
        <v>191</v>
      </c>
      <c r="J21" s="72"/>
      <c r="K21" s="70" t="s">
        <v>190</v>
      </c>
      <c r="L21" s="71" t="s">
        <v>191</v>
      </c>
      <c r="M21" s="71"/>
      <c r="N21" s="1"/>
      <c r="O21" s="1"/>
      <c r="P21" s="1"/>
      <c r="Q21" s="1"/>
      <c r="R21" s="1"/>
      <c r="S21" s="1"/>
      <c r="T21" s="1"/>
      <c r="U21" s="1"/>
      <c r="V21" s="1"/>
      <c r="W21" s="1"/>
      <c r="X21" s="1"/>
      <c r="Y21" s="1"/>
      <c r="Z21" s="1"/>
      <c r="AA21" s="1"/>
    </row>
    <row r="22" spans="1:27" ht="18.899999999999999" customHeight="1" x14ac:dyDescent="0.25">
      <c r="A22" s="73" t="s">
        <v>94</v>
      </c>
      <c r="B22" s="74">
        <f t="shared" ref="B22:B30" si="2">(D6/B6)-1</f>
        <v>-0.41025641025641024</v>
      </c>
      <c r="C22" s="75">
        <f t="shared" ref="C22:C30" si="3">(D6/C6)-1</f>
        <v>-0.36111111111111116</v>
      </c>
      <c r="D22" s="76"/>
      <c r="E22" s="77">
        <f>(G6/E6)-1</f>
        <v>-0.19169960474308301</v>
      </c>
      <c r="F22" s="77">
        <f>(G6/F6)-1</f>
        <v>-0.11471861471861466</v>
      </c>
      <c r="G22" s="78"/>
      <c r="H22" s="74">
        <f>(J6/H6)-1</f>
        <v>-9.505280711506392E-2</v>
      </c>
      <c r="I22" s="75">
        <f>(J6/I6)-1</f>
        <v>7.0103092783504461E-3</v>
      </c>
      <c r="J22" s="76"/>
      <c r="K22" s="77">
        <f>(M6/K6)-1</f>
        <v>-0.10733990971409468</v>
      </c>
      <c r="L22" s="77">
        <f>(M6/L6)-1</f>
        <v>-8.358098068350639E-3</v>
      </c>
      <c r="M22" s="1"/>
      <c r="N22" s="1"/>
      <c r="O22" s="1"/>
      <c r="P22" s="1"/>
      <c r="Q22" s="1"/>
      <c r="R22" s="1"/>
      <c r="S22" s="1"/>
      <c r="T22" s="1"/>
      <c r="U22" s="1"/>
      <c r="V22" s="1"/>
      <c r="W22" s="1"/>
      <c r="X22" s="1"/>
      <c r="Y22" s="1"/>
      <c r="Z22" s="1"/>
      <c r="AA22" s="1"/>
    </row>
    <row r="23" spans="1:27" ht="18.899999999999999" customHeight="1" x14ac:dyDescent="0.25">
      <c r="A23" s="73" t="s">
        <v>125</v>
      </c>
      <c r="B23" s="79">
        <f t="shared" si="2"/>
        <v>-9.7046413502109741E-2</v>
      </c>
      <c r="C23" s="77">
        <f t="shared" si="3"/>
        <v>-9.2592592592593004E-3</v>
      </c>
      <c r="D23" s="80"/>
      <c r="E23" s="77">
        <f t="shared" ref="E23:E30" si="4">(G7/E7)-1</f>
        <v>8.5603112840466844E-2</v>
      </c>
      <c r="F23" s="77">
        <f>(G7/F7)-1</f>
        <v>8.5603112840466844E-2</v>
      </c>
      <c r="G23" s="78"/>
      <c r="H23" s="79">
        <f t="shared" ref="H23:H30" si="5">(J7/H7)-1</f>
        <v>-7.9460045619414443E-2</v>
      </c>
      <c r="I23" s="77">
        <f>(J7/I7)-1</f>
        <v>1.5342736946300395E-2</v>
      </c>
      <c r="J23" s="80"/>
      <c r="K23" s="77">
        <f t="shared" ref="K23:K30" si="6">(M7/K7)-1</f>
        <v>-7.3550414167380729E-2</v>
      </c>
      <c r="L23" s="77">
        <f>(M7/L7)-1</f>
        <v>1.7967830521773198E-2</v>
      </c>
      <c r="M23" s="1"/>
      <c r="N23" s="1"/>
      <c r="O23" s="1"/>
      <c r="P23" s="1"/>
      <c r="Q23" s="1"/>
      <c r="R23" s="1"/>
      <c r="S23" s="1"/>
      <c r="T23" s="1"/>
      <c r="U23" s="1"/>
      <c r="V23" s="1"/>
      <c r="W23" s="1"/>
      <c r="X23" s="1"/>
      <c r="Y23" s="1"/>
      <c r="Z23" s="1"/>
      <c r="AA23" s="1"/>
    </row>
    <row r="24" spans="1:27" ht="18.899999999999999" customHeight="1" x14ac:dyDescent="0.25">
      <c r="A24" s="73" t="s">
        <v>126</v>
      </c>
      <c r="B24" s="79">
        <f t="shared" si="2"/>
        <v>-0.77777777777777779</v>
      </c>
      <c r="C24" s="77">
        <f t="shared" si="3"/>
        <v>1.6666666666666665</v>
      </c>
      <c r="D24" s="80"/>
      <c r="E24" s="77">
        <f t="shared" si="4"/>
        <v>6.5217391304347894E-2</v>
      </c>
      <c r="F24" s="77">
        <f t="shared" ref="F24:F30" si="7">(G8/F8)-1</f>
        <v>0.81481481481481488</v>
      </c>
      <c r="G24" s="78"/>
      <c r="H24" s="79">
        <f t="shared" si="5"/>
        <v>0.19500000000000006</v>
      </c>
      <c r="I24" s="77">
        <f t="shared" ref="I24:I30" si="8">(J8/I8)-1</f>
        <v>0.26455026455026465</v>
      </c>
      <c r="J24" s="80"/>
      <c r="K24" s="77">
        <f t="shared" si="6"/>
        <v>0.13489736070381242</v>
      </c>
      <c r="L24" s="77">
        <f t="shared" ref="L24:L30" si="9">(M8/L8)-1</f>
        <v>0.29648241206030157</v>
      </c>
      <c r="M24" s="1"/>
      <c r="N24" s="1"/>
      <c r="O24" s="1"/>
      <c r="P24" s="1"/>
      <c r="Q24" s="1"/>
      <c r="R24" s="1"/>
      <c r="S24" s="1"/>
      <c r="T24" s="1"/>
      <c r="U24" s="1"/>
      <c r="V24" s="1"/>
      <c r="W24" s="1"/>
      <c r="X24" s="1"/>
      <c r="Y24" s="1"/>
      <c r="Z24" s="1"/>
      <c r="AA24" s="1"/>
    </row>
    <row r="25" spans="1:27" ht="18.899999999999999" customHeight="1" x14ac:dyDescent="0.25">
      <c r="A25" s="73" t="s">
        <v>121</v>
      </c>
      <c r="B25" s="79">
        <f t="shared" si="2"/>
        <v>-0.61538461538461542</v>
      </c>
      <c r="C25" s="77">
        <f t="shared" si="3"/>
        <v>-0.44444444444444442</v>
      </c>
      <c r="D25" s="80"/>
      <c r="E25" s="77">
        <f t="shared" si="4"/>
        <v>-0.35542168674698793</v>
      </c>
      <c r="F25" s="77">
        <f t="shared" si="7"/>
        <v>-0.18320610687022898</v>
      </c>
      <c r="G25" s="78"/>
      <c r="H25" s="79">
        <f t="shared" si="5"/>
        <v>-0.40242373589636438</v>
      </c>
      <c r="I25" s="77">
        <f t="shared" si="8"/>
        <v>-0.10457107075767058</v>
      </c>
      <c r="J25" s="80"/>
      <c r="K25" s="77">
        <f t="shared" si="6"/>
        <v>-0.40154738878143137</v>
      </c>
      <c r="L25" s="77">
        <f t="shared" si="9"/>
        <v>-0.11397479954180989</v>
      </c>
      <c r="M25" s="1"/>
      <c r="N25" s="1"/>
      <c r="O25" s="1"/>
      <c r="P25" s="1"/>
      <c r="Q25" s="1"/>
      <c r="R25" s="1"/>
      <c r="S25" s="1"/>
      <c r="T25" s="1"/>
      <c r="U25" s="1"/>
      <c r="V25" s="1"/>
      <c r="W25" s="1"/>
      <c r="X25" s="1"/>
      <c r="Y25" s="1"/>
      <c r="Z25" s="1"/>
      <c r="AA25" s="1"/>
    </row>
    <row r="26" spans="1:27" ht="18.899999999999999" customHeight="1" x14ac:dyDescent="0.25">
      <c r="A26" s="73" t="s">
        <v>120</v>
      </c>
      <c r="B26" s="79">
        <f t="shared" si="2"/>
        <v>0.31313131313131315</v>
      </c>
      <c r="C26" s="77">
        <f t="shared" si="3"/>
        <v>4.0000000000000036E-2</v>
      </c>
      <c r="D26" s="80"/>
      <c r="E26" s="77">
        <f t="shared" si="4"/>
        <v>0.44349315068493156</v>
      </c>
      <c r="F26" s="77">
        <f t="shared" si="7"/>
        <v>-2.6558891454965372E-2</v>
      </c>
      <c r="G26" s="78"/>
      <c r="H26" s="79">
        <f t="shared" si="5"/>
        <v>0.35739362449094236</v>
      </c>
      <c r="I26" s="77">
        <f t="shared" si="8"/>
        <v>1.4590112312375281E-2</v>
      </c>
      <c r="J26" s="80"/>
      <c r="K26" s="77">
        <f t="shared" si="6"/>
        <v>0.36327524346488982</v>
      </c>
      <c r="L26" s="77">
        <f t="shared" si="9"/>
        <v>1.1504088229701503E-2</v>
      </c>
      <c r="M26" s="1"/>
      <c r="N26" s="1"/>
      <c r="O26" s="1"/>
      <c r="P26" s="1"/>
      <c r="Q26" s="1"/>
      <c r="R26" s="1"/>
      <c r="S26" s="1"/>
      <c r="T26" s="1"/>
      <c r="U26" s="1"/>
      <c r="V26" s="1"/>
      <c r="W26" s="1"/>
      <c r="X26" s="1"/>
      <c r="Y26" s="1"/>
      <c r="Z26" s="1"/>
      <c r="AA26" s="1"/>
    </row>
    <row r="27" spans="1:27" ht="18.899999999999999" customHeight="1" x14ac:dyDescent="0.25">
      <c r="A27" s="73" t="s">
        <v>95</v>
      </c>
      <c r="B27" s="79">
        <f t="shared" si="2"/>
        <v>0.39999999999999991</v>
      </c>
      <c r="C27" s="77">
        <f t="shared" si="3"/>
        <v>0.21739130434782616</v>
      </c>
      <c r="D27" s="80"/>
      <c r="E27" s="77">
        <f t="shared" si="4"/>
        <v>0.984375</v>
      </c>
      <c r="F27" s="77">
        <f t="shared" si="7"/>
        <v>0.43502824858757072</v>
      </c>
      <c r="G27" s="78"/>
      <c r="H27" s="79">
        <f t="shared" si="5"/>
        <v>0.82136279926335165</v>
      </c>
      <c r="I27" s="77">
        <f t="shared" si="8"/>
        <v>0.15268065268065278</v>
      </c>
      <c r="J27" s="80"/>
      <c r="K27" s="77">
        <f t="shared" si="6"/>
        <v>0.82672413793103439</v>
      </c>
      <c r="L27" s="77">
        <f t="shared" si="9"/>
        <v>0.16685022026431717</v>
      </c>
      <c r="M27" s="1"/>
      <c r="N27" s="1"/>
      <c r="O27" s="1"/>
      <c r="P27" s="1"/>
      <c r="Q27" s="1"/>
      <c r="R27" s="1"/>
      <c r="S27" s="1"/>
      <c r="T27" s="1"/>
      <c r="U27" s="1"/>
      <c r="V27" s="1"/>
      <c r="W27" s="1"/>
      <c r="X27" s="1"/>
      <c r="Y27" s="1"/>
      <c r="Z27" s="1"/>
      <c r="AA27" s="1"/>
    </row>
    <row r="28" spans="1:27" ht="18.899999999999999" customHeight="1" x14ac:dyDescent="0.25">
      <c r="A28" s="73" t="s">
        <v>96</v>
      </c>
      <c r="B28" s="79">
        <f t="shared" si="2"/>
        <v>-0.53333333333333333</v>
      </c>
      <c r="C28" s="77">
        <f t="shared" si="3"/>
        <v>-0.46153846153846156</v>
      </c>
      <c r="D28" s="80"/>
      <c r="E28" s="77">
        <f t="shared" si="4"/>
        <v>0.24</v>
      </c>
      <c r="F28" s="77">
        <f>(G12/F12)-1</f>
        <v>0</v>
      </c>
      <c r="G28" s="78"/>
      <c r="H28" s="79">
        <f t="shared" si="5"/>
        <v>0.17142857142857149</v>
      </c>
      <c r="I28" s="77">
        <f>(J12/I12)-1</f>
        <v>-8.0645161290322509E-3</v>
      </c>
      <c r="J28" s="80"/>
      <c r="K28" s="77">
        <f t="shared" si="6"/>
        <v>0.1103448275862069</v>
      </c>
      <c r="L28" s="77">
        <f>(M12/L12)-1</f>
        <v>-4.166666666666663E-2</v>
      </c>
      <c r="M28" s="1"/>
      <c r="N28" s="1"/>
      <c r="O28" s="1"/>
      <c r="P28" s="1"/>
      <c r="Q28" s="1"/>
      <c r="R28" s="1"/>
      <c r="S28" s="1"/>
      <c r="T28" s="1"/>
      <c r="U28" s="1"/>
      <c r="V28" s="1"/>
      <c r="W28" s="1"/>
      <c r="X28" s="1"/>
      <c r="Y28" s="1"/>
      <c r="Z28" s="1"/>
      <c r="AA28" s="1"/>
    </row>
    <row r="29" spans="1:27" ht="18.899999999999999" customHeight="1" x14ac:dyDescent="0.25">
      <c r="A29" s="47" t="s">
        <v>154</v>
      </c>
      <c r="B29" s="79">
        <f t="shared" si="2"/>
        <v>-0.22222222222222221</v>
      </c>
      <c r="C29" s="77">
        <f t="shared" si="3"/>
        <v>0</v>
      </c>
      <c r="D29" s="80"/>
      <c r="E29" s="77">
        <f t="shared" si="4"/>
        <v>0.1020408163265305</v>
      </c>
      <c r="F29" s="77">
        <f t="shared" si="7"/>
        <v>0.58823529411764697</v>
      </c>
      <c r="G29" s="78"/>
      <c r="H29" s="79">
        <f t="shared" si="5"/>
        <v>-0.21800947867298581</v>
      </c>
      <c r="I29" s="77">
        <f t="shared" si="8"/>
        <v>0.19999999999999996</v>
      </c>
      <c r="J29" s="80"/>
      <c r="K29" s="77">
        <f t="shared" si="6"/>
        <v>-0.18541666666666667</v>
      </c>
      <c r="L29" s="77">
        <f t="shared" si="9"/>
        <v>0.23734177215189867</v>
      </c>
      <c r="M29" s="1"/>
      <c r="N29" s="1"/>
      <c r="O29" s="1"/>
      <c r="P29" s="1"/>
      <c r="Q29" s="1"/>
      <c r="R29" s="1"/>
      <c r="S29" s="1"/>
      <c r="T29" s="1"/>
      <c r="U29" s="1"/>
      <c r="V29" s="1"/>
      <c r="W29" s="1"/>
      <c r="X29" s="1"/>
      <c r="Y29" s="1"/>
      <c r="Z29" s="1"/>
      <c r="AA29" s="1"/>
    </row>
    <row r="30" spans="1:27" ht="18.899999999999999" customHeight="1" thickBot="1" x14ac:dyDescent="0.3">
      <c r="A30" s="11" t="s">
        <v>28</v>
      </c>
      <c r="B30" s="81">
        <f t="shared" si="2"/>
        <v>-0.13461538461538458</v>
      </c>
      <c r="C30" s="82">
        <f t="shared" si="3"/>
        <v>-5.6603773584905648E-2</v>
      </c>
      <c r="D30" s="83"/>
      <c r="E30" s="84">
        <f t="shared" si="4"/>
        <v>0.13072669826224326</v>
      </c>
      <c r="F30" s="84">
        <f t="shared" si="7"/>
        <v>3.8824383164005827E-2</v>
      </c>
      <c r="G30" s="85"/>
      <c r="H30" s="86">
        <f t="shared" si="5"/>
        <v>1.7151246857829205E-2</v>
      </c>
      <c r="I30" s="84">
        <f t="shared" si="8"/>
        <v>2.4788202070913146E-2</v>
      </c>
      <c r="J30" s="83"/>
      <c r="K30" s="84">
        <f t="shared" si="6"/>
        <v>2.1497760649932252E-2</v>
      </c>
      <c r="L30" s="84">
        <f t="shared" si="9"/>
        <v>2.4785270945225868E-2</v>
      </c>
      <c r="M30" s="87"/>
      <c r="N30" s="1"/>
      <c r="O30" s="1"/>
      <c r="P30" s="1"/>
      <c r="Q30" s="1"/>
      <c r="R30" s="1"/>
      <c r="S30" s="1"/>
      <c r="T30" s="1"/>
      <c r="U30" s="1"/>
      <c r="V30" s="1"/>
      <c r="W30" s="1"/>
      <c r="X30" s="1"/>
      <c r="Y30" s="1"/>
      <c r="Z30" s="1"/>
      <c r="AA30" s="1"/>
    </row>
    <row r="31" spans="1:27" ht="14.25" customHeight="1" x14ac:dyDescent="0.25">
      <c r="A31" s="187" t="s">
        <v>158</v>
      </c>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8.899999999999999"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8.899999999999999"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8.899999999999999"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8" spans="1:27" x14ac:dyDescent="0.25">
      <c r="G38" s="1"/>
    </row>
    <row r="49" spans="9:9" x14ac:dyDescent="0.25">
      <c r="I49" s="1"/>
    </row>
  </sheetData>
  <mergeCells count="11">
    <mergeCell ref="A4:A5"/>
    <mergeCell ref="B4:D4"/>
    <mergeCell ref="E4:G4"/>
    <mergeCell ref="H4:J4"/>
    <mergeCell ref="K4:M4"/>
    <mergeCell ref="A19:A20"/>
    <mergeCell ref="B20:M20"/>
    <mergeCell ref="B19:D19"/>
    <mergeCell ref="E19:G19"/>
    <mergeCell ref="H19:J19"/>
    <mergeCell ref="K19:M19"/>
  </mergeCells>
  <printOptions horizontalCentered="1"/>
  <pageMargins left="0.23622047244094491" right="0.23622047244094491" top="0.74803149606299213" bottom="0.74803149606299213" header="0.31496062992125984" footer="0.31496062992125984"/>
  <pageSetup paperSize="9" scale="85" orientation="portrait" verticalDpi="0" r:id="rId1"/>
  <ignoredErrors>
    <ignoredError sqref="B14:J14" formulaRange="1"/>
  </ignoredError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EF20C4-35FF-4366-9A9F-8FA3E218E034}">
  <sheetPr>
    <pageSetUpPr fitToPage="1"/>
  </sheetPr>
  <dimension ref="A1:U53"/>
  <sheetViews>
    <sheetView showGridLines="0" zoomScaleNormal="100" workbookViewId="0">
      <selection activeCell="E2" sqref="E2"/>
    </sheetView>
  </sheetViews>
  <sheetFormatPr defaultColWidth="9.109375" defaultRowHeight="12" x14ac:dyDescent="0.25"/>
  <cols>
    <col min="1" max="1" width="26.88671875" style="3" customWidth="1"/>
    <col min="2" max="2" width="68.33203125" style="3" customWidth="1"/>
    <col min="3" max="5" width="10" style="3" customWidth="1"/>
    <col min="6" max="6" width="9.6640625" style="3" customWidth="1"/>
    <col min="7" max="7" width="8.33203125" style="3" customWidth="1"/>
    <col min="8" max="8" width="9.33203125" style="3" customWidth="1"/>
    <col min="9" max="9" width="11.44140625" style="3" customWidth="1"/>
    <col min="10" max="10" width="2.6640625" style="3" customWidth="1"/>
    <col min="11" max="16384" width="9.109375" style="3"/>
  </cols>
  <sheetData>
    <row r="1" spans="1:21" ht="4.8" customHeight="1" x14ac:dyDescent="0.25"/>
    <row r="2" spans="1:21" ht="14.4" x14ac:dyDescent="0.3">
      <c r="A2" s="14" t="s">
        <v>219</v>
      </c>
      <c r="B2" s="15"/>
      <c r="C2" s="2"/>
      <c r="D2" s="2"/>
      <c r="E2" s="2"/>
      <c r="F2" s="2"/>
      <c r="G2" s="2"/>
      <c r="H2" s="2"/>
      <c r="I2" s="1"/>
      <c r="J2" s="1"/>
      <c r="K2" s="1"/>
      <c r="L2" s="1"/>
      <c r="M2" s="1"/>
      <c r="N2" s="1"/>
      <c r="O2" s="1"/>
      <c r="P2" s="1"/>
      <c r="Q2" s="1"/>
      <c r="R2" s="1"/>
      <c r="S2" s="1"/>
      <c r="T2" s="1"/>
      <c r="U2" s="1"/>
    </row>
    <row r="4" spans="1:21" ht="33" customHeight="1" x14ac:dyDescent="0.25">
      <c r="A4" s="54" t="s">
        <v>145</v>
      </c>
      <c r="B4" s="55" t="s">
        <v>146</v>
      </c>
      <c r="C4" s="56" t="s">
        <v>150</v>
      </c>
      <c r="D4" s="56" t="s">
        <v>194</v>
      </c>
      <c r="E4" s="56" t="s">
        <v>193</v>
      </c>
      <c r="F4" s="56" t="s">
        <v>174</v>
      </c>
      <c r="G4" s="56" t="s">
        <v>195</v>
      </c>
    </row>
    <row r="5" spans="1:21" ht="40.950000000000003" customHeight="1" thickBot="1" x14ac:dyDescent="0.3">
      <c r="A5" s="203" t="s">
        <v>147</v>
      </c>
      <c r="B5" s="204" t="s">
        <v>241</v>
      </c>
      <c r="C5" s="205">
        <v>191</v>
      </c>
      <c r="D5" s="205">
        <v>191</v>
      </c>
      <c r="E5" s="206">
        <v>0.42444444444444446</v>
      </c>
      <c r="F5" s="205">
        <v>209</v>
      </c>
      <c r="G5" s="206">
        <v>-8.6124401913875603E-2</v>
      </c>
    </row>
    <row r="6" spans="1:21" ht="19.2" customHeight="1" x14ac:dyDescent="0.25">
      <c r="A6" s="279" t="s">
        <v>148</v>
      </c>
      <c r="B6" s="207" t="s">
        <v>141</v>
      </c>
      <c r="C6" s="208">
        <v>20</v>
      </c>
      <c r="D6" s="208">
        <v>20</v>
      </c>
      <c r="E6" s="209">
        <v>4.4444444444444446E-2</v>
      </c>
      <c r="F6" s="208">
        <v>32</v>
      </c>
      <c r="G6" s="209">
        <v>-0.375</v>
      </c>
    </row>
    <row r="7" spans="1:21" ht="19.2" customHeight="1" x14ac:dyDescent="0.25">
      <c r="A7" s="280"/>
      <c r="B7" s="57" t="s">
        <v>142</v>
      </c>
      <c r="C7" s="58">
        <v>5</v>
      </c>
      <c r="D7" s="58">
        <v>5</v>
      </c>
      <c r="E7" s="186">
        <v>1.1111111111111112E-2</v>
      </c>
      <c r="F7" s="58">
        <v>10</v>
      </c>
      <c r="G7" s="186">
        <v>-0.5</v>
      </c>
    </row>
    <row r="8" spans="1:21" ht="19.2" customHeight="1" x14ac:dyDescent="0.25">
      <c r="A8" s="280"/>
      <c r="B8" s="57" t="s">
        <v>155</v>
      </c>
      <c r="C8" s="58">
        <v>5</v>
      </c>
      <c r="D8" s="58">
        <v>5</v>
      </c>
      <c r="E8" s="186">
        <v>1.1111111111111112E-2</v>
      </c>
      <c r="F8" s="58">
        <v>0</v>
      </c>
      <c r="G8" s="186" t="s">
        <v>123</v>
      </c>
    </row>
    <row r="9" spans="1:21" ht="19.2" customHeight="1" x14ac:dyDescent="0.25">
      <c r="A9" s="280"/>
      <c r="B9" s="57" t="s">
        <v>184</v>
      </c>
      <c r="C9" s="58">
        <v>3</v>
      </c>
      <c r="D9" s="58">
        <v>3</v>
      </c>
      <c r="E9" s="186">
        <v>6.6666666666666671E-3</v>
      </c>
      <c r="F9" s="58">
        <v>0</v>
      </c>
      <c r="G9" s="186" t="s">
        <v>123</v>
      </c>
    </row>
    <row r="10" spans="1:21" ht="19.2" customHeight="1" x14ac:dyDescent="0.25">
      <c r="A10" s="280"/>
      <c r="B10" s="185" t="s">
        <v>157</v>
      </c>
      <c r="C10" s="58">
        <v>2</v>
      </c>
      <c r="D10" s="58">
        <v>2</v>
      </c>
      <c r="E10" s="186">
        <v>4.4444444444444444E-3</v>
      </c>
      <c r="F10" s="58">
        <v>1</v>
      </c>
      <c r="G10" s="186">
        <v>1</v>
      </c>
    </row>
    <row r="11" spans="1:21" ht="19.2" customHeight="1" x14ac:dyDescent="0.25">
      <c r="A11" s="280"/>
      <c r="B11" s="185" t="s">
        <v>171</v>
      </c>
      <c r="C11" s="58">
        <v>1</v>
      </c>
      <c r="D11" s="58">
        <v>1</v>
      </c>
      <c r="E11" s="186">
        <v>2.2222222222222222E-3</v>
      </c>
      <c r="F11" s="58">
        <v>1</v>
      </c>
      <c r="G11" s="186">
        <v>0</v>
      </c>
    </row>
    <row r="12" spans="1:21" ht="19.2" customHeight="1" x14ac:dyDescent="0.25">
      <c r="A12" s="280"/>
      <c r="B12" s="185" t="s">
        <v>156</v>
      </c>
      <c r="C12" s="58">
        <v>0</v>
      </c>
      <c r="D12" s="58">
        <v>0</v>
      </c>
      <c r="E12" s="186">
        <v>0</v>
      </c>
      <c r="F12" s="58">
        <v>3</v>
      </c>
      <c r="G12" s="186">
        <v>-1</v>
      </c>
    </row>
    <row r="13" spans="1:21" ht="19.2" customHeight="1" x14ac:dyDescent="0.25">
      <c r="A13" s="280"/>
      <c r="B13" s="185" t="s">
        <v>169</v>
      </c>
      <c r="C13" s="58">
        <v>0</v>
      </c>
      <c r="D13" s="58">
        <v>0</v>
      </c>
      <c r="E13" s="186">
        <v>0</v>
      </c>
      <c r="F13" s="58">
        <v>1</v>
      </c>
      <c r="G13" s="186">
        <v>-1</v>
      </c>
    </row>
    <row r="14" spans="1:21" ht="19.2" customHeight="1" x14ac:dyDescent="0.25">
      <c r="A14" s="280"/>
      <c r="B14" s="185" t="s">
        <v>170</v>
      </c>
      <c r="C14" s="58">
        <v>0</v>
      </c>
      <c r="D14" s="58">
        <v>0</v>
      </c>
      <c r="E14" s="186">
        <v>0</v>
      </c>
      <c r="F14" s="58">
        <v>1</v>
      </c>
      <c r="G14" s="186">
        <v>-1</v>
      </c>
    </row>
    <row r="15" spans="1:21" ht="19.2" customHeight="1" x14ac:dyDescent="0.25">
      <c r="A15" s="280"/>
      <c r="B15" s="57" t="s">
        <v>172</v>
      </c>
      <c r="C15" s="58">
        <v>0</v>
      </c>
      <c r="D15" s="58">
        <v>0</v>
      </c>
      <c r="E15" s="186">
        <v>0</v>
      </c>
      <c r="F15" s="58">
        <v>1</v>
      </c>
      <c r="G15" s="186">
        <v>-1</v>
      </c>
    </row>
    <row r="16" spans="1:21" ht="19.2" customHeight="1" thickBot="1" x14ac:dyDescent="0.3">
      <c r="A16" s="281"/>
      <c r="B16" s="210" t="s">
        <v>144</v>
      </c>
      <c r="C16" s="211" t="s">
        <v>197</v>
      </c>
      <c r="D16" s="211">
        <v>36</v>
      </c>
      <c r="E16" s="212">
        <v>0.08</v>
      </c>
      <c r="F16" s="211">
        <v>50</v>
      </c>
      <c r="G16" s="212">
        <v>-0.28000000000000003</v>
      </c>
    </row>
    <row r="17" spans="1:7" ht="19.2" customHeight="1" x14ac:dyDescent="0.25">
      <c r="A17" s="279" t="s">
        <v>196</v>
      </c>
      <c r="B17" s="207" t="s">
        <v>29</v>
      </c>
      <c r="C17" s="214">
        <v>5</v>
      </c>
      <c r="D17" s="214">
        <v>5</v>
      </c>
      <c r="E17" s="215">
        <v>1.1111111111111112E-2</v>
      </c>
      <c r="F17" s="208">
        <v>7</v>
      </c>
      <c r="G17" s="215">
        <v>-0.2857142857142857</v>
      </c>
    </row>
    <row r="18" spans="1:7" ht="19.2" customHeight="1" x14ac:dyDescent="0.25">
      <c r="A18" s="280"/>
      <c r="B18" s="57" t="s">
        <v>30</v>
      </c>
      <c r="C18" s="195">
        <v>3</v>
      </c>
      <c r="D18" s="58">
        <v>3</v>
      </c>
      <c r="E18" s="59">
        <v>6.6666666666666671E-3</v>
      </c>
      <c r="F18" s="194">
        <v>39</v>
      </c>
      <c r="G18" s="59">
        <v>-0.92307692307692313</v>
      </c>
    </row>
    <row r="19" spans="1:7" ht="19.2" customHeight="1" thickBot="1" x14ac:dyDescent="0.3">
      <c r="A19" s="281"/>
      <c r="B19" s="210" t="s">
        <v>144</v>
      </c>
      <c r="C19" s="211" t="s">
        <v>197</v>
      </c>
      <c r="D19" s="211">
        <v>8</v>
      </c>
      <c r="E19" s="217">
        <v>1.7777777777777778E-2</v>
      </c>
      <c r="F19" s="216">
        <v>46</v>
      </c>
      <c r="G19" s="217">
        <v>-0.82608695652173914</v>
      </c>
    </row>
    <row r="20" spans="1:7" ht="19.2" customHeight="1" x14ac:dyDescent="0.25">
      <c r="A20" s="279" t="s">
        <v>149</v>
      </c>
      <c r="B20" s="207" t="s">
        <v>84</v>
      </c>
      <c r="C20" s="214">
        <v>16</v>
      </c>
      <c r="D20" s="214">
        <v>16</v>
      </c>
      <c r="E20" s="215">
        <v>3.5555555555555556E-2</v>
      </c>
      <c r="F20" s="208" t="s">
        <v>123</v>
      </c>
      <c r="G20" s="215" t="s">
        <v>123</v>
      </c>
    </row>
    <row r="21" spans="1:7" ht="19.2" customHeight="1" x14ac:dyDescent="0.25">
      <c r="A21" s="280"/>
      <c r="B21" s="57" t="s">
        <v>198</v>
      </c>
      <c r="C21" s="194">
        <v>6</v>
      </c>
      <c r="D21" s="194">
        <v>6</v>
      </c>
      <c r="E21" s="59">
        <v>1.3333333333333334E-2</v>
      </c>
      <c r="F21" s="58" t="s">
        <v>123</v>
      </c>
      <c r="G21" s="59" t="s">
        <v>123</v>
      </c>
    </row>
    <row r="22" spans="1:7" ht="19.2" customHeight="1" x14ac:dyDescent="0.25">
      <c r="A22" s="280"/>
      <c r="B22" s="57" t="s">
        <v>240</v>
      </c>
      <c r="C22" s="194">
        <v>5</v>
      </c>
      <c r="D22" s="194">
        <v>20</v>
      </c>
      <c r="E22" s="59">
        <v>4.4444444444444446E-2</v>
      </c>
      <c r="F22" s="58" t="s">
        <v>123</v>
      </c>
      <c r="G22" s="59" t="s">
        <v>123</v>
      </c>
    </row>
    <row r="23" spans="1:7" ht="31.2" customHeight="1" x14ac:dyDescent="0.25">
      <c r="A23" s="280"/>
      <c r="B23" s="57" t="s">
        <v>199</v>
      </c>
      <c r="C23" s="58">
        <v>4</v>
      </c>
      <c r="D23" s="58">
        <v>16</v>
      </c>
      <c r="E23" s="59">
        <v>3.5555555555555556E-2</v>
      </c>
      <c r="F23" s="58" t="s">
        <v>123</v>
      </c>
      <c r="G23" s="59" t="s">
        <v>123</v>
      </c>
    </row>
    <row r="24" spans="1:7" ht="54" customHeight="1" x14ac:dyDescent="0.25">
      <c r="A24" s="280"/>
      <c r="B24" s="57" t="s">
        <v>200</v>
      </c>
      <c r="C24" s="58">
        <v>3</v>
      </c>
      <c r="D24" s="58">
        <v>36</v>
      </c>
      <c r="E24" s="59">
        <v>0.08</v>
      </c>
      <c r="F24" s="58" t="s">
        <v>123</v>
      </c>
      <c r="G24" s="59" t="s">
        <v>123</v>
      </c>
    </row>
    <row r="25" spans="1:7" ht="61.2" customHeight="1" x14ac:dyDescent="0.25">
      <c r="A25" s="280"/>
      <c r="B25" s="57" t="s">
        <v>201</v>
      </c>
      <c r="C25" s="58">
        <v>2</v>
      </c>
      <c r="D25" s="58">
        <v>64</v>
      </c>
      <c r="E25" s="59">
        <v>0.14222222222222222</v>
      </c>
      <c r="F25" s="58" t="s">
        <v>123</v>
      </c>
      <c r="G25" s="59" t="s">
        <v>123</v>
      </c>
    </row>
    <row r="26" spans="1:7" ht="108" x14ac:dyDescent="0.25">
      <c r="A26" s="280"/>
      <c r="B26" s="57" t="s">
        <v>202</v>
      </c>
      <c r="C26" s="195">
        <v>1</v>
      </c>
      <c r="D26" s="58">
        <v>56</v>
      </c>
      <c r="E26" s="59">
        <v>0.12444444444444444</v>
      </c>
      <c r="F26" s="194" t="s">
        <v>123</v>
      </c>
      <c r="G26" s="59" t="s">
        <v>123</v>
      </c>
    </row>
    <row r="27" spans="1:7" ht="19.2" customHeight="1" thickBot="1" x14ac:dyDescent="0.3">
      <c r="A27" s="281"/>
      <c r="B27" s="210" t="s">
        <v>144</v>
      </c>
      <c r="C27" s="211" t="s">
        <v>197</v>
      </c>
      <c r="D27" s="211">
        <v>214</v>
      </c>
      <c r="E27" s="217">
        <v>0.47555555555555556</v>
      </c>
      <c r="F27" s="216">
        <v>215</v>
      </c>
      <c r="G27" s="217">
        <v>-4.6511627906976605E-3</v>
      </c>
    </row>
    <row r="28" spans="1:7" ht="19.2" customHeight="1" thickBot="1" x14ac:dyDescent="0.3">
      <c r="A28" s="233" t="s">
        <v>173</v>
      </c>
      <c r="B28" s="204" t="s">
        <v>173</v>
      </c>
      <c r="C28" s="211">
        <v>1</v>
      </c>
      <c r="D28" s="211">
        <v>1</v>
      </c>
      <c r="E28" s="217">
        <v>2.2222222222222222E-3</v>
      </c>
      <c r="F28" s="216">
        <v>0</v>
      </c>
      <c r="G28" s="217" t="s">
        <v>123</v>
      </c>
    </row>
    <row r="29" spans="1:7" ht="19.2" customHeight="1" thickBot="1" x14ac:dyDescent="0.3">
      <c r="A29" s="213"/>
      <c r="B29" s="218" t="s">
        <v>143</v>
      </c>
      <c r="C29" s="234" t="s">
        <v>197</v>
      </c>
      <c r="D29" s="234">
        <v>450</v>
      </c>
      <c r="E29" s="220">
        <v>1</v>
      </c>
      <c r="F29" s="219">
        <v>520</v>
      </c>
      <c r="G29" s="237">
        <v>-0.13461538461538458</v>
      </c>
    </row>
    <row r="42" spans="9:9" x14ac:dyDescent="0.25">
      <c r="I42" s="1"/>
    </row>
    <row r="53" spans="11:11" x14ac:dyDescent="0.25">
      <c r="K53" s="1"/>
    </row>
  </sheetData>
  <mergeCells count="3">
    <mergeCell ref="A6:A16"/>
    <mergeCell ref="A20:A27"/>
    <mergeCell ref="A17:A19"/>
  </mergeCells>
  <printOptions horizontalCentered="1"/>
  <pageMargins left="0.23622047244094491" right="0.23622047244094491" top="0.74803149606299213" bottom="0.74803149606299213" header="0.31496062992125984" footer="0.31496062992125984"/>
  <pageSetup paperSize="9" scale="91" orientation="portrait"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FA35B3-5503-4624-A2BD-9B6DB955ACDC}">
  <sheetPr>
    <pageSetUpPr fitToPage="1"/>
  </sheetPr>
  <dimension ref="A1:AD48"/>
  <sheetViews>
    <sheetView showGridLines="0" zoomScaleNormal="100" workbookViewId="0">
      <selection activeCell="E2" sqref="E2"/>
    </sheetView>
  </sheetViews>
  <sheetFormatPr defaultColWidth="9.109375" defaultRowHeight="12" x14ac:dyDescent="0.25"/>
  <cols>
    <col min="1" max="1" width="21.6640625" style="3" customWidth="1"/>
    <col min="2" max="5" width="10.33203125" style="3" customWidth="1"/>
    <col min="6" max="7" width="12.44140625" style="3" customWidth="1"/>
    <col min="8" max="8" width="12.109375" style="3" customWidth="1"/>
    <col min="9" max="9" width="10.33203125" style="3" customWidth="1"/>
    <col min="10" max="11" width="13.44140625" style="3" customWidth="1"/>
    <col min="12" max="12" width="12.33203125" style="3" customWidth="1"/>
    <col min="13" max="13" width="10.33203125" style="3" customWidth="1"/>
    <col min="14" max="14" width="2.33203125" style="3" customWidth="1"/>
    <col min="15" max="16384" width="9.109375" style="3"/>
  </cols>
  <sheetData>
    <row r="1" spans="1:30" ht="5.25" customHeight="1" x14ac:dyDescent="0.25"/>
    <row r="2" spans="1:30" ht="18.899999999999999" customHeight="1" x14ac:dyDescent="0.3">
      <c r="A2" s="14" t="s">
        <v>218</v>
      </c>
      <c r="B2" s="15"/>
      <c r="C2" s="15"/>
      <c r="D2" s="2"/>
      <c r="E2" s="2"/>
      <c r="F2" s="2"/>
      <c r="G2" s="2"/>
      <c r="H2" s="1"/>
      <c r="I2" s="1"/>
      <c r="J2" s="1"/>
      <c r="K2" s="1"/>
      <c r="L2" s="1"/>
      <c r="M2" s="1"/>
      <c r="N2" s="1"/>
      <c r="O2" s="1"/>
      <c r="P2" s="1"/>
      <c r="Q2" s="1"/>
      <c r="R2" s="1"/>
      <c r="S2" s="1"/>
      <c r="T2" s="1"/>
      <c r="U2" s="1"/>
      <c r="V2" s="1"/>
      <c r="W2" s="1"/>
      <c r="X2" s="1"/>
      <c r="Y2" s="1"/>
      <c r="Z2" s="1"/>
      <c r="AA2" s="1"/>
      <c r="AB2" s="1"/>
      <c r="AC2" s="1"/>
      <c r="AD2" s="1"/>
    </row>
    <row r="3" spans="1:30" ht="18.899999999999999" customHeight="1" thickBot="1" x14ac:dyDescent="0.3">
      <c r="A3" s="2"/>
      <c r="B3" s="2"/>
      <c r="C3" s="2"/>
      <c r="D3" s="2"/>
      <c r="E3" s="2"/>
      <c r="F3" s="2"/>
      <c r="G3" s="2"/>
      <c r="H3" s="1"/>
      <c r="I3" s="1"/>
      <c r="J3" s="1"/>
      <c r="K3" s="1"/>
      <c r="L3" s="1"/>
      <c r="M3" s="1"/>
      <c r="N3" s="1"/>
      <c r="O3" s="1"/>
      <c r="P3" s="1"/>
      <c r="Q3" s="1"/>
      <c r="R3" s="1"/>
      <c r="S3" s="1"/>
      <c r="T3" s="1"/>
      <c r="U3" s="1"/>
      <c r="V3" s="1"/>
      <c r="W3" s="1"/>
      <c r="X3" s="1"/>
      <c r="Y3" s="1"/>
      <c r="Z3" s="1"/>
      <c r="AA3" s="1"/>
      <c r="AB3" s="1"/>
      <c r="AC3" s="1"/>
      <c r="AD3" s="1"/>
    </row>
    <row r="4" spans="1:30" ht="30" customHeight="1" x14ac:dyDescent="0.25">
      <c r="A4" s="16"/>
      <c r="B4" s="259" t="s">
        <v>97</v>
      </c>
      <c r="C4" s="260"/>
      <c r="D4" s="260"/>
      <c r="E4" s="261"/>
      <c r="F4" s="259" t="s">
        <v>98</v>
      </c>
      <c r="G4" s="260"/>
      <c r="H4" s="260"/>
      <c r="I4" s="261"/>
      <c r="J4" s="260" t="s">
        <v>163</v>
      </c>
      <c r="K4" s="260"/>
      <c r="L4" s="260"/>
      <c r="M4" s="260"/>
      <c r="N4" s="1"/>
      <c r="O4" s="1"/>
      <c r="P4" s="1"/>
      <c r="Q4" s="1"/>
      <c r="R4" s="1"/>
      <c r="S4" s="1"/>
      <c r="T4" s="1"/>
      <c r="U4" s="1"/>
      <c r="V4" s="1"/>
      <c r="W4" s="1"/>
      <c r="X4" s="1"/>
      <c r="Y4" s="1"/>
      <c r="Z4" s="1"/>
      <c r="AA4" s="1"/>
      <c r="AB4" s="1"/>
      <c r="AC4" s="1"/>
      <c r="AD4" s="1"/>
    </row>
    <row r="5" spans="1:30" ht="30" customHeight="1" x14ac:dyDescent="0.25">
      <c r="A5" s="9" t="s">
        <v>129</v>
      </c>
      <c r="B5" s="17">
        <v>2019</v>
      </c>
      <c r="C5" s="18">
        <v>2024</v>
      </c>
      <c r="D5" s="18">
        <v>2025</v>
      </c>
      <c r="E5" s="48" t="s">
        <v>188</v>
      </c>
      <c r="F5" s="17">
        <v>2019</v>
      </c>
      <c r="G5" s="18">
        <v>2024</v>
      </c>
      <c r="H5" s="18">
        <v>2025</v>
      </c>
      <c r="I5" s="48" t="s">
        <v>188</v>
      </c>
      <c r="J5" s="17">
        <v>2019</v>
      </c>
      <c r="K5" s="18">
        <v>2024</v>
      </c>
      <c r="L5" s="18">
        <v>2025</v>
      </c>
      <c r="M5" s="48" t="s">
        <v>188</v>
      </c>
      <c r="N5" s="1"/>
      <c r="O5" s="1"/>
      <c r="P5" s="1"/>
      <c r="Q5" s="1"/>
      <c r="R5" s="1"/>
      <c r="S5" s="1"/>
      <c r="T5" s="1"/>
      <c r="U5" s="1"/>
      <c r="V5" s="1"/>
      <c r="W5" s="1"/>
      <c r="X5" s="1"/>
      <c r="Y5" s="1"/>
      <c r="Z5" s="1"/>
      <c r="AA5" s="1"/>
      <c r="AB5" s="1"/>
      <c r="AC5" s="1"/>
      <c r="AD5" s="1"/>
    </row>
    <row r="6" spans="1:30" ht="18.899999999999999" customHeight="1" x14ac:dyDescent="0.25">
      <c r="A6" s="47" t="s">
        <v>9</v>
      </c>
      <c r="B6" s="37" t="s">
        <v>123</v>
      </c>
      <c r="C6" s="40" t="s">
        <v>123</v>
      </c>
      <c r="D6" s="40" t="s">
        <v>123</v>
      </c>
      <c r="E6" s="228" t="s">
        <v>123</v>
      </c>
      <c r="F6" s="40">
        <v>83714258</v>
      </c>
      <c r="G6" s="40">
        <v>243902902</v>
      </c>
      <c r="H6" s="40">
        <v>291827873</v>
      </c>
      <c r="I6" s="229">
        <f>(H6/G6)-1</f>
        <v>0.19649200811887013</v>
      </c>
      <c r="J6" s="64">
        <f>F6</f>
        <v>83714258</v>
      </c>
      <c r="K6" s="64">
        <f>G6</f>
        <v>243902902</v>
      </c>
      <c r="L6" s="64">
        <f>H6</f>
        <v>291827873</v>
      </c>
      <c r="M6" s="228">
        <f>(L6/K6)-1</f>
        <v>0.19649200811887013</v>
      </c>
      <c r="N6" s="1"/>
      <c r="O6" s="1"/>
      <c r="P6" s="1"/>
      <c r="Q6" s="1"/>
      <c r="R6" s="1"/>
      <c r="S6" s="1"/>
      <c r="T6" s="1"/>
      <c r="U6" s="1"/>
      <c r="V6" s="1"/>
      <c r="W6" s="1"/>
      <c r="X6" s="1"/>
      <c r="Y6" s="1"/>
      <c r="Z6" s="1"/>
      <c r="AA6" s="1"/>
      <c r="AB6" s="1"/>
      <c r="AC6" s="1"/>
      <c r="AD6" s="1"/>
    </row>
    <row r="7" spans="1:30" ht="18.899999999999999" customHeight="1" x14ac:dyDescent="0.25">
      <c r="A7" s="47" t="s">
        <v>15</v>
      </c>
      <c r="B7" s="37">
        <v>1523322</v>
      </c>
      <c r="C7" s="40">
        <v>2261683</v>
      </c>
      <c r="D7" s="40">
        <v>2331776</v>
      </c>
      <c r="E7" s="228">
        <f>(D7/C7)-1</f>
        <v>3.0991522684655548E-2</v>
      </c>
      <c r="F7" s="40">
        <v>7357678</v>
      </c>
      <c r="G7" s="40">
        <v>13114619</v>
      </c>
      <c r="H7" s="40">
        <v>20637313</v>
      </c>
      <c r="I7" s="228">
        <f t="shared" ref="I7:I10" si="0">(H7/G7)-1</f>
        <v>0.57361132641367618</v>
      </c>
      <c r="J7" s="64">
        <f t="shared" ref="J7:K10" si="1">B7+F7</f>
        <v>8881000</v>
      </c>
      <c r="K7" s="64">
        <f t="shared" si="1"/>
        <v>15376302</v>
      </c>
      <c r="L7" s="64">
        <f t="shared" ref="L7:L10" si="2">D7+H7</f>
        <v>22969089</v>
      </c>
      <c r="M7" s="228">
        <f t="shared" ref="M7:M10" si="3">(L7/K7)-1</f>
        <v>0.49379798861911017</v>
      </c>
      <c r="N7" s="1"/>
      <c r="O7" s="1"/>
      <c r="P7" s="1"/>
      <c r="Q7" s="1"/>
      <c r="R7" s="1"/>
      <c r="S7" s="1"/>
      <c r="T7" s="1"/>
      <c r="U7" s="1"/>
      <c r="V7" s="1"/>
      <c r="W7" s="1"/>
      <c r="X7" s="1"/>
      <c r="Y7" s="1"/>
      <c r="Z7" s="1"/>
      <c r="AA7" s="1"/>
      <c r="AB7" s="1"/>
      <c r="AC7" s="1"/>
      <c r="AD7" s="1"/>
    </row>
    <row r="8" spans="1:30" ht="18.899999999999999" customHeight="1" x14ac:dyDescent="0.25">
      <c r="A8" s="47" t="s">
        <v>21</v>
      </c>
      <c r="B8" s="37">
        <v>911636</v>
      </c>
      <c r="C8" s="40">
        <v>679512</v>
      </c>
      <c r="D8" s="40">
        <v>707931</v>
      </c>
      <c r="E8" s="228">
        <f t="shared" ref="E8:E10" si="4">(D8/C8)-1</f>
        <v>4.1822660968459768E-2</v>
      </c>
      <c r="F8" s="40">
        <v>2467813</v>
      </c>
      <c r="G8" s="40">
        <v>2174703</v>
      </c>
      <c r="H8" s="40">
        <v>2277435</v>
      </c>
      <c r="I8" s="228">
        <f t="shared" si="0"/>
        <v>4.7239554090834579E-2</v>
      </c>
      <c r="J8" s="64">
        <f t="shared" si="1"/>
        <v>3379449</v>
      </c>
      <c r="K8" s="64">
        <f t="shared" si="1"/>
        <v>2854215</v>
      </c>
      <c r="L8" s="64">
        <f t="shared" si="2"/>
        <v>2985366</v>
      </c>
      <c r="M8" s="228">
        <f t="shared" si="3"/>
        <v>4.5949937198143775E-2</v>
      </c>
      <c r="N8" s="1"/>
      <c r="O8" s="1"/>
      <c r="P8" s="1"/>
      <c r="Q8" s="1"/>
      <c r="R8" s="1"/>
      <c r="S8" s="1"/>
      <c r="T8" s="1"/>
      <c r="U8" s="1"/>
      <c r="V8" s="1"/>
      <c r="W8" s="1"/>
      <c r="X8" s="1"/>
      <c r="Y8" s="1"/>
      <c r="Z8" s="1"/>
      <c r="AA8" s="1"/>
      <c r="AB8" s="1"/>
      <c r="AC8" s="1"/>
      <c r="AD8" s="1"/>
    </row>
    <row r="9" spans="1:30" ht="18.899999999999999" customHeight="1" x14ac:dyDescent="0.25">
      <c r="A9" s="47" t="s">
        <v>153</v>
      </c>
      <c r="B9" s="37">
        <v>11807</v>
      </c>
      <c r="C9" s="40">
        <v>13379</v>
      </c>
      <c r="D9" s="40">
        <v>21761</v>
      </c>
      <c r="E9" s="228">
        <f t="shared" si="4"/>
        <v>0.62650422303610132</v>
      </c>
      <c r="F9" s="40">
        <v>499118</v>
      </c>
      <c r="G9" s="40">
        <v>606156</v>
      </c>
      <c r="H9" s="40">
        <v>843489</v>
      </c>
      <c r="I9" s="228">
        <f t="shared" si="0"/>
        <v>0.39153782194682551</v>
      </c>
      <c r="J9" s="64">
        <f t="shared" si="1"/>
        <v>510925</v>
      </c>
      <c r="K9" s="64">
        <f t="shared" si="1"/>
        <v>619535</v>
      </c>
      <c r="L9" s="64">
        <f t="shared" si="2"/>
        <v>865250</v>
      </c>
      <c r="M9" s="228">
        <f t="shared" si="3"/>
        <v>0.39661197511036494</v>
      </c>
      <c r="N9" s="1"/>
      <c r="O9" s="1"/>
      <c r="P9" s="1"/>
      <c r="Q9" s="1"/>
      <c r="R9" s="1"/>
      <c r="S9" s="1"/>
      <c r="T9" s="1"/>
      <c r="U9" s="1"/>
      <c r="V9" s="1"/>
      <c r="W9" s="1"/>
      <c r="X9" s="1"/>
      <c r="Y9" s="1"/>
      <c r="Z9" s="1"/>
      <c r="AA9" s="1"/>
      <c r="AB9" s="1"/>
      <c r="AC9" s="1"/>
      <c r="AD9" s="1"/>
    </row>
    <row r="10" spans="1:30" ht="18.899999999999999" customHeight="1" thickBot="1" x14ac:dyDescent="0.3">
      <c r="A10" s="11" t="s">
        <v>28</v>
      </c>
      <c r="B10" s="8">
        <f>SUM(B6:B9)</f>
        <v>2446765</v>
      </c>
      <c r="C10" s="12">
        <f>SUM(C6:C9)</f>
        <v>2954574</v>
      </c>
      <c r="D10" s="12">
        <f>SUM(D6:D9)</f>
        <v>3061468</v>
      </c>
      <c r="E10" s="31">
        <f t="shared" si="4"/>
        <v>3.6179158145979828E-2</v>
      </c>
      <c r="F10" s="8">
        <f>SUM(F6:F9)</f>
        <v>94038867</v>
      </c>
      <c r="G10" s="12">
        <f>SUM(G6:G9)</f>
        <v>259798380</v>
      </c>
      <c r="H10" s="12">
        <f>SUM(H6:H9)</f>
        <v>315586110</v>
      </c>
      <c r="I10" s="31">
        <f t="shared" si="0"/>
        <v>0.21473471081690354</v>
      </c>
      <c r="J10" s="230">
        <f t="shared" si="1"/>
        <v>96485632</v>
      </c>
      <c r="K10" s="231">
        <f t="shared" si="1"/>
        <v>262752954</v>
      </c>
      <c r="L10" s="231">
        <f t="shared" si="2"/>
        <v>318647578</v>
      </c>
      <c r="M10" s="26">
        <f t="shared" si="3"/>
        <v>0.21272691000840283</v>
      </c>
      <c r="N10" s="1"/>
      <c r="O10" s="1"/>
      <c r="P10" s="1"/>
      <c r="Q10" s="1"/>
      <c r="R10" s="1"/>
      <c r="S10" s="1"/>
      <c r="T10" s="1"/>
      <c r="U10" s="1"/>
      <c r="V10" s="1"/>
      <c r="W10" s="1"/>
      <c r="X10" s="1"/>
      <c r="Y10" s="1"/>
      <c r="Z10" s="1"/>
      <c r="AA10" s="1"/>
      <c r="AB10" s="1"/>
      <c r="AC10" s="1"/>
      <c r="AD10" s="1"/>
    </row>
    <row r="11" spans="1:30" ht="18.899999999999999" customHeight="1" x14ac:dyDescent="0.25">
      <c r="A11" s="235" t="s">
        <v>175</v>
      </c>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row>
    <row r="12" spans="1:30" ht="18.899999999999999"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row>
    <row r="13" spans="1:30" ht="18.899999999999999"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row>
    <row r="14" spans="1:30" ht="18.899999999999999"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row>
    <row r="15" spans="1:30"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1:30"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row>
    <row r="17" spans="1:30" ht="18.899999999999999"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row>
    <row r="18" spans="1:30" ht="18.899999999999999"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row>
    <row r="19" spans="1:30" ht="18.899999999999999"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row>
    <row r="20" spans="1:30"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row>
    <row r="21" spans="1:30"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row>
    <row r="22" spans="1:30"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row>
    <row r="23" spans="1:30"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row>
    <row r="24" spans="1:30" ht="18.899999999999999"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row>
    <row r="25" spans="1:30" ht="18.899999999999999"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row>
    <row r="26" spans="1:30" ht="18.899999999999999"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row>
    <row r="27" spans="1:30" ht="18.899999999999999"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row>
    <row r="28" spans="1:30" ht="18.899999999999999"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row>
    <row r="29" spans="1:30" ht="18.899999999999999"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row>
    <row r="30" spans="1:30" ht="18.899999999999999"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row>
    <row r="31" spans="1:30" ht="18.899999999999999"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row>
    <row r="32" spans="1:30"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row>
    <row r="33" spans="1:30"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row>
    <row r="34" spans="1:30"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row>
    <row r="37" spans="1:30" x14ac:dyDescent="0.25">
      <c r="I37" s="1"/>
    </row>
    <row r="48" spans="1:30" x14ac:dyDescent="0.25">
      <c r="L48" s="1"/>
    </row>
  </sheetData>
  <mergeCells count="3">
    <mergeCell ref="B4:E4"/>
    <mergeCell ref="F4:I4"/>
    <mergeCell ref="J4:M4"/>
  </mergeCells>
  <printOptions horizontalCentered="1"/>
  <pageMargins left="0.23622047244094491" right="0.23622047244094491" top="0.74803149606299213" bottom="0.74803149606299213" header="0.31496062992125984" footer="0.31496062992125984"/>
  <pageSetup paperSize="9" scale="86" orientation="portrait" verticalDpi="0" r:id="rId1"/>
  <ignoredErrors>
    <ignoredError sqref="E10" formula="1"/>
    <ignoredError sqref="H10 F10:G10" formulaRange="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373D4-F9C0-4EEB-9330-CDCD6627411D}">
  <dimension ref="A1:IN37"/>
  <sheetViews>
    <sheetView showGridLines="0" zoomScale="80" zoomScaleNormal="80" workbookViewId="0">
      <selection activeCell="E2" sqref="E2"/>
    </sheetView>
  </sheetViews>
  <sheetFormatPr defaultColWidth="9.109375" defaultRowHeight="15" customHeight="1" x14ac:dyDescent="0.3"/>
  <cols>
    <col min="1" max="1" width="7.88671875" style="162" customWidth="1"/>
    <col min="2" max="2" width="16" style="171" customWidth="1"/>
    <col min="3" max="3" width="54.6640625" style="162" customWidth="1"/>
    <col min="4" max="4" width="3.109375" style="162" customWidth="1"/>
    <col min="5" max="5" width="5.44140625" style="172" customWidth="1"/>
    <col min="6" max="7" width="9.109375" style="172"/>
    <col min="8" max="16384" width="9.109375" style="162"/>
  </cols>
  <sheetData>
    <row r="1" spans="1:248" ht="18.899999999999999" customHeight="1" x14ac:dyDescent="0.3"/>
    <row r="2" spans="1:248" ht="18.899999999999999" customHeight="1" x14ac:dyDescent="0.3">
      <c r="A2" s="256" t="s">
        <v>0</v>
      </c>
      <c r="B2" s="256"/>
      <c r="C2" s="256"/>
      <c r="D2" s="163"/>
      <c r="E2" s="173"/>
      <c r="F2" s="173"/>
      <c r="G2" s="173"/>
      <c r="H2" s="163"/>
      <c r="I2" s="163"/>
      <c r="J2" s="163"/>
      <c r="K2" s="163"/>
      <c r="L2" s="163"/>
      <c r="M2" s="163"/>
      <c r="N2" s="163"/>
      <c r="O2" s="163"/>
      <c r="P2" s="163"/>
      <c r="Q2" s="163"/>
      <c r="R2" s="163"/>
      <c r="S2" s="163"/>
      <c r="T2" s="163"/>
      <c r="U2" s="163"/>
      <c r="V2" s="163"/>
      <c r="W2" s="163"/>
      <c r="X2" s="163"/>
      <c r="Y2" s="163"/>
      <c r="Z2" s="163"/>
      <c r="AA2" s="163"/>
      <c r="AB2" s="163"/>
      <c r="AC2" s="163"/>
      <c r="AD2" s="163"/>
      <c r="AE2" s="163"/>
      <c r="AF2" s="163"/>
      <c r="AG2" s="163"/>
      <c r="AH2" s="163"/>
      <c r="AI2" s="163"/>
      <c r="AJ2" s="163"/>
      <c r="AK2" s="163"/>
      <c r="AL2" s="163"/>
      <c r="AM2" s="163"/>
      <c r="AN2" s="163"/>
      <c r="AO2" s="163"/>
      <c r="AP2" s="163"/>
      <c r="AQ2" s="163"/>
      <c r="AR2" s="163"/>
      <c r="AS2" s="163"/>
      <c r="AT2" s="163"/>
      <c r="AU2" s="163"/>
      <c r="AV2" s="163"/>
      <c r="AW2" s="163"/>
      <c r="AX2" s="163"/>
      <c r="AY2" s="163"/>
      <c r="AZ2" s="163"/>
      <c r="BA2" s="163"/>
      <c r="BB2" s="163"/>
      <c r="BC2" s="163"/>
      <c r="BD2" s="163"/>
      <c r="BE2" s="163"/>
      <c r="BF2" s="163"/>
      <c r="BG2" s="163"/>
      <c r="BH2" s="163"/>
      <c r="BI2" s="163"/>
      <c r="BJ2" s="163"/>
      <c r="BK2" s="163"/>
      <c r="BL2" s="163"/>
      <c r="BM2" s="163"/>
      <c r="BN2" s="163"/>
      <c r="BO2" s="163"/>
      <c r="BP2" s="163"/>
      <c r="BQ2" s="163"/>
      <c r="BR2" s="163"/>
      <c r="BS2" s="163"/>
      <c r="BT2" s="163"/>
      <c r="BU2" s="163"/>
      <c r="BV2" s="163"/>
      <c r="BW2" s="163"/>
      <c r="BX2" s="163"/>
      <c r="BY2" s="163"/>
      <c r="BZ2" s="163"/>
      <c r="CA2" s="163"/>
      <c r="CB2" s="163"/>
      <c r="CC2" s="163"/>
      <c r="CD2" s="163"/>
      <c r="CE2" s="163"/>
      <c r="CF2" s="163"/>
      <c r="CG2" s="163"/>
      <c r="CH2" s="163"/>
      <c r="CI2" s="163"/>
      <c r="CJ2" s="163"/>
      <c r="CK2" s="163"/>
      <c r="CL2" s="163"/>
      <c r="CM2" s="163"/>
      <c r="CN2" s="163"/>
      <c r="CO2" s="163"/>
      <c r="CP2" s="163"/>
      <c r="CQ2" s="163"/>
      <c r="CR2" s="163"/>
      <c r="CS2" s="163"/>
      <c r="CT2" s="163"/>
      <c r="CU2" s="163"/>
      <c r="CV2" s="163"/>
      <c r="CW2" s="163"/>
      <c r="CX2" s="163"/>
      <c r="CY2" s="163"/>
      <c r="CZ2" s="163"/>
      <c r="DA2" s="163"/>
      <c r="DB2" s="163"/>
      <c r="DC2" s="163"/>
      <c r="DD2" s="163"/>
      <c r="DE2" s="163"/>
      <c r="DF2" s="163"/>
      <c r="DG2" s="163"/>
      <c r="DH2" s="163"/>
      <c r="DI2" s="163"/>
      <c r="DJ2" s="163"/>
      <c r="DK2" s="163"/>
      <c r="DL2" s="163"/>
      <c r="DM2" s="163"/>
      <c r="DN2" s="163"/>
      <c r="DO2" s="163"/>
      <c r="DP2" s="163"/>
      <c r="DQ2" s="163"/>
      <c r="DR2" s="163"/>
      <c r="DS2" s="163"/>
      <c r="DT2" s="163"/>
      <c r="DU2" s="163"/>
      <c r="DV2" s="163"/>
      <c r="DW2" s="163"/>
      <c r="DX2" s="163"/>
      <c r="DY2" s="163"/>
      <c r="DZ2" s="163"/>
      <c r="EA2" s="163"/>
      <c r="EB2" s="163"/>
      <c r="EC2" s="163"/>
      <c r="ED2" s="163"/>
      <c r="EE2" s="163"/>
      <c r="EF2" s="163"/>
      <c r="EG2" s="163"/>
      <c r="EH2" s="163"/>
      <c r="EI2" s="163"/>
      <c r="EJ2" s="163"/>
      <c r="EK2" s="163"/>
      <c r="EL2" s="163"/>
      <c r="EM2" s="163"/>
      <c r="EN2" s="163"/>
      <c r="EO2" s="163"/>
      <c r="EP2" s="163"/>
      <c r="EQ2" s="163"/>
      <c r="ER2" s="163"/>
      <c r="ES2" s="163"/>
      <c r="ET2" s="163"/>
      <c r="EU2" s="163"/>
      <c r="EV2" s="163"/>
      <c r="EW2" s="163"/>
      <c r="EX2" s="163"/>
      <c r="EY2" s="163"/>
      <c r="EZ2" s="163"/>
      <c r="FA2" s="163"/>
      <c r="FB2" s="163"/>
      <c r="FC2" s="163"/>
      <c r="FD2" s="163"/>
      <c r="FE2" s="163"/>
      <c r="FF2" s="163"/>
      <c r="FG2" s="163"/>
      <c r="FH2" s="163"/>
      <c r="FI2" s="163"/>
      <c r="FJ2" s="163"/>
      <c r="FK2" s="163"/>
      <c r="FL2" s="163"/>
      <c r="FM2" s="163"/>
      <c r="FN2" s="163"/>
      <c r="FO2" s="163"/>
      <c r="FP2" s="163"/>
      <c r="FQ2" s="163"/>
      <c r="FR2" s="163"/>
      <c r="FS2" s="163"/>
      <c r="FT2" s="163"/>
      <c r="FU2" s="163"/>
      <c r="FV2" s="163"/>
      <c r="FW2" s="163"/>
      <c r="FX2" s="163"/>
      <c r="FY2" s="163"/>
      <c r="FZ2" s="163"/>
      <c r="GA2" s="163"/>
      <c r="GB2" s="163"/>
      <c r="GC2" s="163"/>
      <c r="GD2" s="163"/>
      <c r="GE2" s="163"/>
      <c r="GF2" s="163"/>
      <c r="GG2" s="163"/>
      <c r="GH2" s="163"/>
      <c r="GI2" s="163"/>
      <c r="GJ2" s="163"/>
      <c r="GK2" s="163"/>
      <c r="GL2" s="163"/>
      <c r="GM2" s="163"/>
      <c r="GN2" s="163"/>
      <c r="GO2" s="163"/>
      <c r="GP2" s="163"/>
      <c r="GQ2" s="163"/>
      <c r="GR2" s="163"/>
      <c r="GS2" s="163"/>
      <c r="GT2" s="163"/>
      <c r="GU2" s="163"/>
      <c r="GV2" s="163"/>
      <c r="GW2" s="163"/>
      <c r="GX2" s="163"/>
      <c r="GY2" s="163"/>
      <c r="GZ2" s="163"/>
      <c r="HA2" s="163"/>
      <c r="HB2" s="163"/>
      <c r="HC2" s="163"/>
      <c r="HD2" s="163"/>
      <c r="HE2" s="163"/>
      <c r="HF2" s="163"/>
      <c r="HG2" s="163"/>
      <c r="HH2" s="163"/>
      <c r="HI2" s="163"/>
      <c r="HJ2" s="163"/>
      <c r="HK2" s="163"/>
      <c r="HL2" s="163"/>
      <c r="HM2" s="163"/>
      <c r="HN2" s="163"/>
      <c r="HO2" s="163"/>
      <c r="HP2" s="163"/>
      <c r="HQ2" s="163"/>
      <c r="HR2" s="163"/>
      <c r="HS2" s="163"/>
      <c r="HT2" s="163"/>
      <c r="HU2" s="163"/>
      <c r="HV2" s="163"/>
      <c r="HW2" s="163"/>
      <c r="HX2" s="163"/>
      <c r="HY2" s="163"/>
      <c r="HZ2" s="163"/>
      <c r="IA2" s="163"/>
      <c r="IB2" s="163"/>
      <c r="IC2" s="163"/>
      <c r="ID2" s="163"/>
      <c r="IE2" s="163"/>
      <c r="IF2" s="163"/>
      <c r="IG2" s="163"/>
      <c r="IH2" s="163"/>
      <c r="II2" s="163"/>
      <c r="IJ2" s="163"/>
      <c r="IK2" s="163"/>
      <c r="IL2" s="163"/>
      <c r="IM2" s="163"/>
      <c r="IN2" s="163"/>
    </row>
    <row r="3" spans="1:248" ht="6" customHeight="1" x14ac:dyDescent="0.3">
      <c r="B3" s="166"/>
      <c r="C3" s="163"/>
      <c r="D3" s="163"/>
      <c r="E3" s="173"/>
      <c r="F3" s="173"/>
      <c r="G3" s="173"/>
      <c r="H3" s="163"/>
      <c r="I3" s="163"/>
      <c r="J3" s="163"/>
      <c r="K3" s="163"/>
      <c r="L3" s="163"/>
      <c r="M3" s="163"/>
      <c r="N3" s="163"/>
      <c r="O3" s="163"/>
      <c r="P3" s="163"/>
      <c r="Q3" s="163"/>
      <c r="R3" s="163"/>
      <c r="S3" s="163"/>
      <c r="T3" s="163"/>
      <c r="U3" s="163"/>
      <c r="V3" s="163"/>
      <c r="W3" s="163"/>
      <c r="X3" s="163"/>
      <c r="Y3" s="163"/>
      <c r="Z3" s="163"/>
      <c r="AA3" s="163"/>
      <c r="AB3" s="163"/>
      <c r="AC3" s="163"/>
      <c r="AD3" s="163"/>
      <c r="AE3" s="163"/>
      <c r="AF3" s="163"/>
      <c r="AG3" s="163"/>
      <c r="AH3" s="163"/>
      <c r="AI3" s="163"/>
      <c r="AJ3" s="163"/>
      <c r="AK3" s="163"/>
      <c r="AL3" s="163"/>
      <c r="AM3" s="163"/>
      <c r="AN3" s="163"/>
      <c r="AO3" s="163"/>
      <c r="AP3" s="163"/>
      <c r="AQ3" s="163"/>
      <c r="AR3" s="163"/>
      <c r="AS3" s="163"/>
      <c r="AT3" s="163"/>
      <c r="AU3" s="163"/>
      <c r="AV3" s="163"/>
      <c r="AW3" s="163"/>
      <c r="AX3" s="163"/>
      <c r="AY3" s="163"/>
      <c r="AZ3" s="163"/>
      <c r="BA3" s="163"/>
      <c r="BB3" s="163"/>
      <c r="BC3" s="163"/>
      <c r="BD3" s="163"/>
      <c r="BE3" s="163"/>
      <c r="BF3" s="163"/>
      <c r="BG3" s="163"/>
      <c r="BH3" s="163"/>
      <c r="BI3" s="163"/>
      <c r="BJ3" s="163"/>
      <c r="BK3" s="163"/>
      <c r="BL3" s="163"/>
      <c r="BM3" s="163"/>
      <c r="BN3" s="163"/>
      <c r="BO3" s="163"/>
      <c r="BP3" s="163"/>
      <c r="BQ3" s="163"/>
      <c r="BR3" s="163"/>
      <c r="BS3" s="163"/>
      <c r="BT3" s="163"/>
      <c r="BU3" s="163"/>
      <c r="BV3" s="163"/>
      <c r="BW3" s="163"/>
      <c r="BX3" s="163"/>
      <c r="BY3" s="163"/>
      <c r="BZ3" s="163"/>
      <c r="CA3" s="163"/>
      <c r="CB3" s="163"/>
      <c r="CC3" s="163"/>
      <c r="CD3" s="163"/>
      <c r="CE3" s="163"/>
      <c r="CF3" s="163"/>
      <c r="CG3" s="163"/>
      <c r="CH3" s="163"/>
      <c r="CI3" s="163"/>
      <c r="CJ3" s="163"/>
      <c r="CK3" s="163"/>
      <c r="CL3" s="163"/>
      <c r="CM3" s="163"/>
      <c r="CN3" s="163"/>
      <c r="CO3" s="163"/>
      <c r="CP3" s="163"/>
      <c r="CQ3" s="163"/>
      <c r="CR3" s="163"/>
      <c r="CS3" s="163"/>
      <c r="CT3" s="163"/>
      <c r="CU3" s="163"/>
      <c r="CV3" s="163"/>
      <c r="CW3" s="163"/>
      <c r="CX3" s="163"/>
      <c r="CY3" s="163"/>
      <c r="CZ3" s="163"/>
      <c r="DA3" s="163"/>
      <c r="DB3" s="163"/>
      <c r="DC3" s="163"/>
      <c r="DD3" s="163"/>
      <c r="DE3" s="163"/>
      <c r="DF3" s="163"/>
      <c r="DG3" s="163"/>
      <c r="DH3" s="163"/>
      <c r="DI3" s="163"/>
      <c r="DJ3" s="163"/>
      <c r="DK3" s="163"/>
      <c r="DL3" s="163"/>
      <c r="DM3" s="163"/>
      <c r="DN3" s="163"/>
      <c r="DO3" s="163"/>
      <c r="DP3" s="163"/>
      <c r="DQ3" s="163"/>
      <c r="DR3" s="163"/>
      <c r="DS3" s="163"/>
      <c r="DT3" s="163"/>
      <c r="DU3" s="163"/>
      <c r="DV3" s="163"/>
      <c r="DW3" s="163"/>
      <c r="DX3" s="163"/>
      <c r="DY3" s="163"/>
      <c r="DZ3" s="163"/>
      <c r="EA3" s="163"/>
      <c r="EB3" s="163"/>
      <c r="EC3" s="163"/>
      <c r="ED3" s="163"/>
      <c r="EE3" s="163"/>
      <c r="EF3" s="163"/>
      <c r="EG3" s="163"/>
      <c r="EH3" s="163"/>
      <c r="EI3" s="163"/>
      <c r="EJ3" s="163"/>
      <c r="EK3" s="163"/>
      <c r="EL3" s="163"/>
      <c r="EM3" s="163"/>
      <c r="EN3" s="163"/>
      <c r="EO3" s="163"/>
      <c r="EP3" s="163"/>
      <c r="EQ3" s="163"/>
      <c r="ER3" s="163"/>
      <c r="ES3" s="163"/>
      <c r="ET3" s="163"/>
      <c r="EU3" s="163"/>
      <c r="EV3" s="163"/>
      <c r="EW3" s="163"/>
      <c r="EX3" s="163"/>
      <c r="EY3" s="163"/>
      <c r="EZ3" s="163"/>
      <c r="FA3" s="163"/>
      <c r="FB3" s="163"/>
      <c r="FC3" s="163"/>
      <c r="FD3" s="163"/>
      <c r="FE3" s="163"/>
      <c r="FF3" s="163"/>
      <c r="FG3" s="163"/>
      <c r="FH3" s="163"/>
      <c r="FI3" s="163"/>
      <c r="FJ3" s="163"/>
      <c r="FK3" s="163"/>
      <c r="FL3" s="163"/>
      <c r="FM3" s="163"/>
      <c r="FN3" s="163"/>
      <c r="FO3" s="163"/>
      <c r="FP3" s="163"/>
      <c r="FQ3" s="163"/>
      <c r="FR3" s="163"/>
      <c r="FS3" s="163"/>
      <c r="FT3" s="163"/>
      <c r="FU3" s="163"/>
      <c r="FV3" s="163"/>
      <c r="FW3" s="163"/>
      <c r="FX3" s="163"/>
      <c r="FY3" s="163"/>
      <c r="FZ3" s="163"/>
      <c r="GA3" s="163"/>
      <c r="GB3" s="163"/>
      <c r="GC3" s="163"/>
      <c r="GD3" s="163"/>
      <c r="GE3" s="163"/>
      <c r="GF3" s="163"/>
      <c r="GG3" s="163"/>
      <c r="GH3" s="163"/>
      <c r="GI3" s="163"/>
      <c r="GJ3" s="163"/>
      <c r="GK3" s="163"/>
      <c r="GL3" s="163"/>
      <c r="GM3" s="163"/>
      <c r="GN3" s="163"/>
      <c r="GO3" s="163"/>
      <c r="GP3" s="163"/>
      <c r="GQ3" s="163"/>
      <c r="GR3" s="163"/>
      <c r="GS3" s="163"/>
      <c r="GT3" s="163"/>
      <c r="GU3" s="163"/>
      <c r="GV3" s="163"/>
      <c r="GW3" s="163"/>
      <c r="GX3" s="163"/>
      <c r="GY3" s="163"/>
      <c r="GZ3" s="163"/>
      <c r="HA3" s="163"/>
      <c r="HB3" s="163"/>
      <c r="HC3" s="163"/>
      <c r="HD3" s="163"/>
      <c r="HE3" s="163"/>
      <c r="HF3" s="163"/>
      <c r="HG3" s="163"/>
      <c r="HH3" s="163"/>
      <c r="HI3" s="163"/>
      <c r="HJ3" s="163"/>
      <c r="HK3" s="163"/>
      <c r="HL3" s="163"/>
      <c r="HM3" s="163"/>
      <c r="HN3" s="163"/>
      <c r="HO3" s="163"/>
      <c r="HP3" s="163"/>
      <c r="HQ3" s="163"/>
      <c r="HR3" s="163"/>
      <c r="HS3" s="163"/>
      <c r="HT3" s="163"/>
      <c r="HU3" s="163"/>
      <c r="HV3" s="163"/>
      <c r="HW3" s="163"/>
      <c r="HX3" s="163"/>
      <c r="HY3" s="163"/>
      <c r="HZ3" s="163"/>
      <c r="IA3" s="163"/>
      <c r="IB3" s="163"/>
      <c r="IC3" s="163"/>
      <c r="ID3" s="163"/>
      <c r="IE3" s="163"/>
      <c r="IF3" s="163"/>
      <c r="IG3" s="163"/>
      <c r="IH3" s="163"/>
      <c r="II3" s="163"/>
      <c r="IJ3" s="163"/>
      <c r="IK3" s="163"/>
      <c r="IL3" s="163"/>
      <c r="IM3" s="163"/>
      <c r="IN3" s="163"/>
    </row>
    <row r="4" spans="1:248" ht="18.899999999999999" customHeight="1" x14ac:dyDescent="0.3">
      <c r="B4" s="174" t="s">
        <v>1</v>
      </c>
      <c r="C4" s="175" t="s">
        <v>2</v>
      </c>
    </row>
    <row r="5" spans="1:248" ht="18.899999999999999" customHeight="1" x14ac:dyDescent="0.3">
      <c r="B5" s="174" t="s">
        <v>3</v>
      </c>
      <c r="C5" s="175" t="s">
        <v>4</v>
      </c>
    </row>
    <row r="6" spans="1:248" ht="18.899999999999999" customHeight="1" x14ac:dyDescent="0.3">
      <c r="B6" s="174" t="s">
        <v>5</v>
      </c>
      <c r="C6" s="175" t="s">
        <v>6</v>
      </c>
    </row>
    <row r="7" spans="1:248" ht="18.899999999999999" customHeight="1" x14ac:dyDescent="0.3">
      <c r="B7" s="174" t="s">
        <v>7</v>
      </c>
      <c r="C7" s="175" t="s">
        <v>8</v>
      </c>
    </row>
    <row r="8" spans="1:248" ht="18.899999999999999" customHeight="1" x14ac:dyDescent="0.3">
      <c r="B8" s="174" t="s">
        <v>63</v>
      </c>
      <c r="C8" s="175" t="s">
        <v>64</v>
      </c>
    </row>
    <row r="9" spans="1:248" ht="18.899999999999999" customHeight="1" x14ac:dyDescent="0.3">
      <c r="B9" s="176" t="s">
        <v>9</v>
      </c>
      <c r="C9" s="177" t="s">
        <v>10</v>
      </c>
    </row>
    <row r="10" spans="1:248" ht="18.899999999999999" customHeight="1" x14ac:dyDescent="0.3">
      <c r="B10" s="176" t="s">
        <v>11</v>
      </c>
      <c r="C10" s="177" t="s">
        <v>12</v>
      </c>
      <c r="E10" s="178"/>
      <c r="F10" s="178"/>
    </row>
    <row r="11" spans="1:248" ht="18.899999999999999" customHeight="1" x14ac:dyDescent="0.3">
      <c r="B11" s="176" t="s">
        <v>65</v>
      </c>
      <c r="C11" s="177" t="s">
        <v>70</v>
      </c>
      <c r="E11" s="178"/>
      <c r="F11" s="178"/>
    </row>
    <row r="12" spans="1:248" ht="18.899999999999999" customHeight="1" x14ac:dyDescent="0.3">
      <c r="B12" s="176" t="s">
        <v>66</v>
      </c>
      <c r="C12" s="177" t="s">
        <v>67</v>
      </c>
      <c r="E12" s="178"/>
      <c r="F12" s="178"/>
    </row>
    <row r="13" spans="1:248" ht="18.899999999999999" customHeight="1" x14ac:dyDescent="0.3">
      <c r="B13" s="176" t="s">
        <v>68</v>
      </c>
      <c r="C13" s="177" t="s">
        <v>69</v>
      </c>
      <c r="E13" s="178"/>
      <c r="F13" s="178"/>
    </row>
    <row r="14" spans="1:248" ht="18.899999999999999" customHeight="1" x14ac:dyDescent="0.3">
      <c r="B14" s="176" t="s">
        <v>13</v>
      </c>
      <c r="C14" s="177" t="s">
        <v>179</v>
      </c>
      <c r="E14" s="178"/>
      <c r="F14" s="178"/>
    </row>
    <row r="15" spans="1:248" ht="18.899999999999999" customHeight="1" x14ac:dyDescent="0.3">
      <c r="B15" s="176" t="s">
        <v>14</v>
      </c>
      <c r="C15" s="177" t="s">
        <v>180</v>
      </c>
      <c r="E15" s="178"/>
      <c r="F15" s="178"/>
    </row>
    <row r="16" spans="1:248" ht="18.899999999999999" customHeight="1" x14ac:dyDescent="0.3">
      <c r="B16" s="179" t="s">
        <v>15</v>
      </c>
      <c r="C16" s="177" t="s">
        <v>16</v>
      </c>
      <c r="E16" s="178"/>
      <c r="F16" s="178"/>
    </row>
    <row r="17" spans="1:6" ht="18.899999999999999" customHeight="1" x14ac:dyDescent="0.3">
      <c r="B17" s="179" t="s">
        <v>71</v>
      </c>
      <c r="C17" s="177" t="s">
        <v>192</v>
      </c>
      <c r="E17" s="178"/>
      <c r="F17" s="178"/>
    </row>
    <row r="18" spans="1:6" ht="18.899999999999999" customHeight="1" x14ac:dyDescent="0.3">
      <c r="B18" s="179" t="s">
        <v>17</v>
      </c>
      <c r="C18" s="177" t="s">
        <v>18</v>
      </c>
      <c r="E18" s="178"/>
      <c r="F18" s="178"/>
    </row>
    <row r="19" spans="1:6" ht="18.899999999999999" customHeight="1" x14ac:dyDescent="0.3">
      <c r="B19" s="179" t="s">
        <v>72</v>
      </c>
      <c r="C19" s="177" t="s">
        <v>73</v>
      </c>
      <c r="E19" s="178"/>
      <c r="F19" s="178"/>
    </row>
    <row r="20" spans="1:6" ht="18.899999999999999" customHeight="1" x14ac:dyDescent="0.3">
      <c r="B20" s="176" t="s">
        <v>19</v>
      </c>
      <c r="C20" s="177" t="s">
        <v>20</v>
      </c>
      <c r="E20" s="178"/>
      <c r="F20" s="178"/>
    </row>
    <row r="21" spans="1:6" ht="18.899999999999999" customHeight="1" x14ac:dyDescent="0.3">
      <c r="B21" s="176" t="s">
        <v>21</v>
      </c>
      <c r="C21" s="177" t="s">
        <v>22</v>
      </c>
      <c r="E21" s="178"/>
      <c r="F21" s="178"/>
    </row>
    <row r="22" spans="1:6" ht="18.899999999999999" customHeight="1" x14ac:dyDescent="0.3">
      <c r="A22" s="171"/>
      <c r="B22" s="176" t="s">
        <v>31</v>
      </c>
      <c r="C22" s="177" t="s">
        <v>32</v>
      </c>
      <c r="E22" s="178"/>
      <c r="F22" s="178"/>
    </row>
    <row r="23" spans="1:6" ht="18.899999999999999" customHeight="1" x14ac:dyDescent="0.3">
      <c r="A23" s="171"/>
      <c r="B23" s="179" t="s">
        <v>23</v>
      </c>
      <c r="C23" s="177" t="s">
        <v>119</v>
      </c>
      <c r="E23" s="178"/>
      <c r="F23" s="178"/>
    </row>
    <row r="24" spans="1:6" ht="18.899999999999999" customHeight="1" x14ac:dyDescent="0.3">
      <c r="A24" s="171"/>
      <c r="B24" s="179" t="s">
        <v>24</v>
      </c>
      <c r="C24" s="177" t="s">
        <v>138</v>
      </c>
      <c r="E24" s="178"/>
      <c r="F24" s="178"/>
    </row>
    <row r="25" spans="1:6" ht="18.899999999999999" customHeight="1" x14ac:dyDescent="0.3">
      <c r="A25" s="171"/>
      <c r="B25" s="180" t="s">
        <v>25</v>
      </c>
      <c r="C25" s="181" t="s">
        <v>26</v>
      </c>
      <c r="E25" s="178"/>
      <c r="F25" s="178"/>
    </row>
    <row r="26" spans="1:6" ht="18.899999999999999" customHeight="1" x14ac:dyDescent="0.3">
      <c r="A26" s="171"/>
      <c r="E26" s="178"/>
      <c r="F26" s="178"/>
    </row>
    <row r="27" spans="1:6" ht="18.899999999999999" customHeight="1" x14ac:dyDescent="0.3"/>
    <row r="28" spans="1:6" ht="18.899999999999999" customHeight="1" x14ac:dyDescent="0.3"/>
    <row r="29" spans="1:6" ht="18.899999999999999" customHeight="1" x14ac:dyDescent="0.3"/>
    <row r="30" spans="1:6" ht="18.899999999999999" customHeight="1" x14ac:dyDescent="0.3"/>
    <row r="31" spans="1:6" ht="18.899999999999999" customHeight="1" x14ac:dyDescent="0.3"/>
    <row r="32" spans="1:6" ht="18.899999999999999" customHeight="1" x14ac:dyDescent="0.3"/>
    <row r="33" ht="18.899999999999999" customHeight="1" x14ac:dyDescent="0.3"/>
    <row r="34" ht="18.899999999999999" customHeight="1" x14ac:dyDescent="0.3"/>
    <row r="35" ht="18.899999999999999" customHeight="1" x14ac:dyDescent="0.3"/>
    <row r="36" ht="18.899999999999999" customHeight="1" x14ac:dyDescent="0.3"/>
    <row r="37" ht="18.899999999999999" customHeight="1" x14ac:dyDescent="0.3"/>
  </sheetData>
  <mergeCells count="1">
    <mergeCell ref="A2:C2"/>
  </mergeCells>
  <pageMargins left="0.78740157480314965" right="0.78740157480314965" top="0.78740157480314965" bottom="0.78740157480314965" header="0" footer="0"/>
  <pageSetup paperSize="9" fitToHeight="2" orientation="portrait" horizontalDpi="300" verticalDpi="300" r:id="rId1"/>
  <headerFooter scaleWithDoc="0"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A0447-2CC7-419C-8226-7B647E7CA80B}">
  <sheetPr>
    <pageSetUpPr fitToPage="1"/>
  </sheetPr>
  <dimension ref="A1:AD48"/>
  <sheetViews>
    <sheetView showGridLines="0" zoomScaleNormal="100" workbookViewId="0">
      <selection activeCell="C2" sqref="C2"/>
    </sheetView>
  </sheetViews>
  <sheetFormatPr defaultColWidth="9.109375" defaultRowHeight="12" x14ac:dyDescent="0.25"/>
  <cols>
    <col min="1" max="1" width="21.6640625" style="3" customWidth="1"/>
    <col min="2" max="3" width="12.6640625" style="3" customWidth="1"/>
    <col min="4" max="4" width="13.6640625" style="3" customWidth="1"/>
    <col min="5" max="13" width="10.6640625" style="3" customWidth="1"/>
    <col min="14" max="14" width="2.33203125" style="3" customWidth="1"/>
    <col min="15" max="16384" width="9.109375" style="3"/>
  </cols>
  <sheetData>
    <row r="1" spans="1:30" ht="6.75" customHeight="1" x14ac:dyDescent="0.25"/>
    <row r="2" spans="1:30" ht="18.899999999999999" customHeight="1" x14ac:dyDescent="0.3">
      <c r="A2" s="14" t="s">
        <v>217</v>
      </c>
      <c r="B2" s="15"/>
      <c r="C2" s="15"/>
      <c r="D2" s="2"/>
      <c r="E2" s="2"/>
      <c r="F2" s="2"/>
      <c r="G2" s="2"/>
      <c r="H2" s="1"/>
      <c r="I2" s="1"/>
      <c r="J2" s="1"/>
      <c r="K2" s="1"/>
      <c r="L2" s="1"/>
      <c r="M2" s="1"/>
      <c r="N2" s="1"/>
      <c r="O2" s="1"/>
      <c r="P2" s="1"/>
      <c r="Q2" s="1"/>
      <c r="R2" s="1"/>
      <c r="S2" s="1"/>
      <c r="T2" s="1"/>
      <c r="U2" s="1"/>
      <c r="V2" s="1"/>
      <c r="W2" s="1"/>
      <c r="X2" s="1"/>
      <c r="Y2" s="1"/>
      <c r="Z2" s="1"/>
      <c r="AA2" s="1"/>
      <c r="AB2" s="1"/>
      <c r="AC2" s="1"/>
      <c r="AD2" s="1"/>
    </row>
    <row r="3" spans="1:30" ht="18.899999999999999" customHeight="1" thickBot="1" x14ac:dyDescent="0.3">
      <c r="A3" s="2"/>
      <c r="B3" s="2"/>
      <c r="C3" s="2"/>
      <c r="D3" s="2"/>
      <c r="E3" s="2"/>
      <c r="F3" s="2"/>
      <c r="G3" s="2"/>
      <c r="H3" s="1"/>
      <c r="I3" s="1"/>
      <c r="J3" s="1"/>
      <c r="K3" s="1"/>
      <c r="L3" s="1"/>
      <c r="M3" s="1"/>
      <c r="N3" s="1"/>
      <c r="O3" s="1"/>
      <c r="P3" s="1"/>
      <c r="Q3" s="1"/>
      <c r="R3" s="1"/>
      <c r="S3" s="1"/>
      <c r="T3" s="1"/>
      <c r="U3" s="1"/>
      <c r="V3" s="1"/>
      <c r="W3" s="1"/>
      <c r="X3" s="1"/>
      <c r="Y3" s="1"/>
      <c r="Z3" s="1"/>
      <c r="AA3" s="1"/>
      <c r="AB3" s="1"/>
      <c r="AC3" s="1"/>
      <c r="AD3" s="1"/>
    </row>
    <row r="4" spans="1:30" ht="30" customHeight="1" x14ac:dyDescent="0.25">
      <c r="A4" s="16"/>
      <c r="B4" s="259" t="s">
        <v>124</v>
      </c>
      <c r="C4" s="260"/>
      <c r="D4" s="260"/>
      <c r="E4" s="261"/>
      <c r="F4" s="259" t="s">
        <v>99</v>
      </c>
      <c r="G4" s="260"/>
      <c r="H4" s="260"/>
      <c r="I4" s="261"/>
      <c r="J4" s="260" t="s">
        <v>100</v>
      </c>
      <c r="K4" s="260"/>
      <c r="L4" s="260"/>
      <c r="M4" s="260"/>
      <c r="N4" s="1"/>
      <c r="O4" s="1"/>
      <c r="P4" s="1"/>
      <c r="Q4" s="1"/>
      <c r="R4" s="1"/>
      <c r="S4" s="1"/>
      <c r="T4" s="1"/>
      <c r="U4" s="1"/>
      <c r="V4" s="1"/>
      <c r="W4" s="1"/>
      <c r="X4" s="1"/>
      <c r="Y4" s="1"/>
      <c r="Z4" s="1"/>
      <c r="AA4" s="1"/>
      <c r="AB4" s="1"/>
      <c r="AC4" s="1"/>
      <c r="AD4" s="1"/>
    </row>
    <row r="5" spans="1:30" ht="30" customHeight="1" x14ac:dyDescent="0.25">
      <c r="A5" s="9" t="s">
        <v>129</v>
      </c>
      <c r="B5" s="17">
        <v>2019</v>
      </c>
      <c r="C5" s="18">
        <v>2024</v>
      </c>
      <c r="D5" s="18">
        <v>2025</v>
      </c>
      <c r="E5" s="48" t="s">
        <v>188</v>
      </c>
      <c r="F5" s="17">
        <v>2019</v>
      </c>
      <c r="G5" s="18">
        <v>2024</v>
      </c>
      <c r="H5" s="18">
        <v>2025</v>
      </c>
      <c r="I5" s="48" t="s">
        <v>188</v>
      </c>
      <c r="J5" s="17">
        <v>2019</v>
      </c>
      <c r="K5" s="18">
        <v>2024</v>
      </c>
      <c r="L5" s="18">
        <v>2025</v>
      </c>
      <c r="M5" s="48" t="s">
        <v>188</v>
      </c>
      <c r="N5" s="1"/>
      <c r="O5" s="1"/>
      <c r="P5" s="1"/>
      <c r="Q5" s="1"/>
      <c r="R5" s="1"/>
      <c r="S5" s="1"/>
      <c r="T5" s="1"/>
      <c r="U5" s="1"/>
      <c r="V5" s="1"/>
      <c r="W5" s="1"/>
      <c r="X5" s="1"/>
      <c r="Y5" s="1"/>
      <c r="Z5" s="1"/>
      <c r="AA5" s="1"/>
      <c r="AB5" s="1"/>
      <c r="AC5" s="1"/>
      <c r="AD5" s="1"/>
    </row>
    <row r="6" spans="1:30" ht="18.899999999999999" customHeight="1" x14ac:dyDescent="0.25">
      <c r="A6" s="47" t="s">
        <v>9</v>
      </c>
      <c r="B6" s="34">
        <v>83714258</v>
      </c>
      <c r="C6" s="35">
        <v>243902902</v>
      </c>
      <c r="D6" s="35">
        <v>291827873</v>
      </c>
      <c r="E6" s="229">
        <f>(D6/C6)-1</f>
        <v>0.19649200811887013</v>
      </c>
      <c r="F6" s="40">
        <v>403505</v>
      </c>
      <c r="G6" s="35">
        <v>614171</v>
      </c>
      <c r="H6" s="35">
        <v>514652</v>
      </c>
      <c r="I6" s="229">
        <f>(H6/G6)-1</f>
        <v>-0.16203793406070943</v>
      </c>
      <c r="J6" s="49">
        <v>4.8200271929782854E-3</v>
      </c>
      <c r="K6" s="49">
        <v>2.5180963201495649E-3</v>
      </c>
      <c r="L6" s="49">
        <v>1.7635464176514763E-3</v>
      </c>
      <c r="M6" s="232">
        <f>(L6/K6)-1</f>
        <v>-0.29965092933906168</v>
      </c>
      <c r="N6" s="1"/>
      <c r="O6" s="1"/>
      <c r="P6" s="1"/>
      <c r="Q6" s="1"/>
      <c r="R6" s="1"/>
      <c r="S6" s="1"/>
      <c r="T6" s="1"/>
      <c r="U6" s="1"/>
      <c r="V6" s="1"/>
      <c r="W6" s="1"/>
      <c r="X6" s="1"/>
      <c r="Y6" s="1"/>
      <c r="Z6" s="1"/>
      <c r="AA6" s="1"/>
      <c r="AB6" s="1"/>
      <c r="AC6" s="1"/>
      <c r="AD6" s="1"/>
    </row>
    <row r="7" spans="1:30" ht="18.899999999999999" customHeight="1" x14ac:dyDescent="0.25">
      <c r="A7" s="47" t="s">
        <v>15</v>
      </c>
      <c r="B7" s="37">
        <v>8881000</v>
      </c>
      <c r="C7" s="40">
        <v>15376302</v>
      </c>
      <c r="D7" s="40">
        <v>22969089</v>
      </c>
      <c r="E7" s="228">
        <f t="shared" ref="E7:E10" si="0">(D7/C7)-1</f>
        <v>0.49379798861911017</v>
      </c>
      <c r="F7" s="40">
        <v>537095</v>
      </c>
      <c r="G7" s="40">
        <v>439870</v>
      </c>
      <c r="H7" s="40">
        <v>439217</v>
      </c>
      <c r="I7" s="228">
        <f t="shared" ref="I7:I10" si="1">(H7/G7)-1</f>
        <v>-1.4845295200854869E-3</v>
      </c>
      <c r="J7" s="49">
        <v>6.0476860713883571E-2</v>
      </c>
      <c r="K7" s="49">
        <v>2.8607008369112417E-2</v>
      </c>
      <c r="L7" s="49">
        <v>1.9122090562668812E-2</v>
      </c>
      <c r="M7" s="232">
        <f t="shared" ref="M7:M8" si="2">(L7/K7)-1</f>
        <v>-0.33155923485814998</v>
      </c>
      <c r="N7" s="1"/>
      <c r="O7" s="1"/>
      <c r="P7" s="1"/>
      <c r="Q7" s="1"/>
      <c r="R7" s="1"/>
      <c r="S7" s="1"/>
      <c r="T7" s="1"/>
      <c r="U7" s="1"/>
      <c r="V7" s="1"/>
      <c r="W7" s="1"/>
      <c r="X7" s="1"/>
      <c r="Y7" s="1"/>
      <c r="Z7" s="1"/>
      <c r="AA7" s="1"/>
      <c r="AB7" s="1"/>
      <c r="AC7" s="1"/>
      <c r="AD7" s="1"/>
    </row>
    <row r="8" spans="1:30" ht="18.899999999999999" customHeight="1" x14ac:dyDescent="0.25">
      <c r="A8" s="47" t="s">
        <v>21</v>
      </c>
      <c r="B8" s="37">
        <v>3379449</v>
      </c>
      <c r="C8" s="40">
        <v>2854215</v>
      </c>
      <c r="D8" s="40">
        <v>2985366</v>
      </c>
      <c r="E8" s="228">
        <f t="shared" si="0"/>
        <v>4.5949937198143775E-2</v>
      </c>
      <c r="F8" s="40">
        <v>285570</v>
      </c>
      <c r="G8" s="40">
        <v>201650</v>
      </c>
      <c r="H8" s="40">
        <v>236235</v>
      </c>
      <c r="I8" s="228">
        <f t="shared" si="1"/>
        <v>0.17151004215224397</v>
      </c>
      <c r="J8" s="49">
        <v>8.4501940996890318E-2</v>
      </c>
      <c r="K8" s="49">
        <v>7.0649898483470933E-2</v>
      </c>
      <c r="L8" s="49">
        <v>7.9131001022990144E-2</v>
      </c>
      <c r="M8" s="232">
        <f t="shared" si="2"/>
        <v>0.12004408670882127</v>
      </c>
      <c r="N8" s="1"/>
      <c r="O8" s="1"/>
      <c r="P8" s="1"/>
      <c r="Q8" s="1"/>
      <c r="R8" s="1"/>
      <c r="S8" s="1"/>
      <c r="T8" s="1"/>
      <c r="U8" s="1"/>
      <c r="V8" s="1"/>
      <c r="W8" s="1"/>
      <c r="X8" s="1"/>
      <c r="Y8" s="1"/>
      <c r="Z8" s="1"/>
      <c r="AA8" s="1"/>
      <c r="AB8" s="1"/>
      <c r="AC8" s="1"/>
      <c r="AD8" s="1"/>
    </row>
    <row r="9" spans="1:30" ht="18.899999999999999" customHeight="1" x14ac:dyDescent="0.25">
      <c r="A9" s="47" t="s">
        <v>153</v>
      </c>
      <c r="B9" s="37">
        <v>510925</v>
      </c>
      <c r="C9" s="40">
        <v>619535</v>
      </c>
      <c r="D9" s="40">
        <v>865250</v>
      </c>
      <c r="E9" s="228">
        <f t="shared" si="0"/>
        <v>0.39661197511036494</v>
      </c>
      <c r="F9" s="40">
        <v>125293</v>
      </c>
      <c r="G9" s="40">
        <v>239125</v>
      </c>
      <c r="H9" s="40">
        <v>219012</v>
      </c>
      <c r="I9" s="228">
        <f t="shared" si="1"/>
        <v>-8.411082070047049E-2</v>
      </c>
      <c r="J9" s="49">
        <v>0.18343412602791001</v>
      </c>
      <c r="K9" s="49">
        <v>0.1839707232523618</v>
      </c>
      <c r="L9" s="49">
        <v>0.13729683547260993</v>
      </c>
      <c r="M9" s="232">
        <v>-0.25370280093820674</v>
      </c>
      <c r="N9" s="1"/>
      <c r="O9" s="1"/>
      <c r="P9" s="1"/>
      <c r="Q9" s="1"/>
      <c r="R9" s="1"/>
      <c r="S9" s="1"/>
      <c r="T9" s="1"/>
      <c r="U9" s="1"/>
      <c r="V9" s="1"/>
      <c r="W9" s="1"/>
      <c r="X9" s="1"/>
      <c r="Y9" s="1"/>
      <c r="Z9" s="1"/>
      <c r="AA9" s="1"/>
      <c r="AB9" s="1"/>
      <c r="AC9" s="1"/>
      <c r="AD9" s="1"/>
    </row>
    <row r="10" spans="1:30" ht="18.899999999999999" customHeight="1" thickBot="1" x14ac:dyDescent="0.3">
      <c r="A10" s="11" t="s">
        <v>152</v>
      </c>
      <c r="B10" s="8">
        <f>SUM(B6:B9)</f>
        <v>96485632</v>
      </c>
      <c r="C10" s="12">
        <f>SUM(C6:C9)</f>
        <v>262752954</v>
      </c>
      <c r="D10" s="12">
        <f>SUM(D6:D9)</f>
        <v>318647578</v>
      </c>
      <c r="E10" s="31">
        <f t="shared" si="0"/>
        <v>0.21272691000840283</v>
      </c>
      <c r="F10" s="12">
        <f>SUM(F6:F9)</f>
        <v>1351463</v>
      </c>
      <c r="G10" s="12">
        <f>SUM(G6:G9)</f>
        <v>1494816</v>
      </c>
      <c r="H10" s="12">
        <f>SUM(H6:H9)</f>
        <v>1409116</v>
      </c>
      <c r="I10" s="31">
        <f t="shared" si="1"/>
        <v>-5.7331470896752501E-2</v>
      </c>
      <c r="J10" s="50">
        <v>1.3532664706489126E-2</v>
      </c>
      <c r="K10" s="50">
        <v>5.1083590606201667E-3</v>
      </c>
      <c r="L10" s="50">
        <v>4.0591004442001458E-3</v>
      </c>
      <c r="M10" s="32">
        <v>-0.20540032600853209</v>
      </c>
      <c r="N10" s="1"/>
      <c r="O10" s="1"/>
      <c r="P10" s="1"/>
      <c r="Q10" s="1"/>
      <c r="R10" s="1"/>
      <c r="S10" s="1"/>
      <c r="T10" s="1"/>
      <c r="U10" s="1"/>
      <c r="V10" s="1"/>
      <c r="W10" s="1"/>
      <c r="X10" s="1"/>
      <c r="Y10" s="1"/>
      <c r="Z10" s="1"/>
      <c r="AA10" s="1"/>
      <c r="AB10" s="1"/>
      <c r="AC10" s="1"/>
      <c r="AD10" s="1"/>
    </row>
    <row r="11" spans="1:30" x14ac:dyDescent="0.25">
      <c r="A11" s="235" t="s">
        <v>176</v>
      </c>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row>
    <row r="12" spans="1:30" x14ac:dyDescent="0.25">
      <c r="A12" s="236" t="s">
        <v>177</v>
      </c>
      <c r="B12" s="51"/>
      <c r="C12" s="51"/>
      <c r="D12" s="51"/>
      <c r="E12" s="1"/>
      <c r="F12" s="1"/>
      <c r="G12" s="1"/>
      <c r="H12" s="1"/>
      <c r="I12" s="1"/>
      <c r="J12" s="1"/>
      <c r="K12" s="1"/>
      <c r="L12" s="1"/>
      <c r="M12" s="1"/>
      <c r="N12" s="1"/>
      <c r="O12" s="1"/>
      <c r="P12" s="1"/>
      <c r="Q12" s="1"/>
      <c r="R12" s="1"/>
      <c r="S12" s="1"/>
      <c r="T12" s="1"/>
      <c r="U12" s="1"/>
      <c r="V12" s="1"/>
      <c r="W12" s="1"/>
      <c r="X12" s="1"/>
      <c r="Y12" s="1"/>
      <c r="Z12" s="1"/>
      <c r="AA12" s="1"/>
      <c r="AB12" s="1"/>
      <c r="AC12" s="1"/>
      <c r="AD12" s="1"/>
    </row>
    <row r="13" spans="1:30" ht="18.899999999999999"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row>
    <row r="14" spans="1:30" ht="18.899999999999999"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row>
    <row r="15" spans="1:30"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row>
    <row r="16" spans="1:30"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row>
    <row r="17" spans="1:30" ht="18.899999999999999"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row>
    <row r="18" spans="1:30" ht="18.899999999999999"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row>
    <row r="19" spans="1:30" ht="18.899999999999999"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row>
    <row r="20" spans="1:30"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row>
    <row r="21" spans="1:30"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row>
    <row r="22" spans="1:30"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row>
    <row r="23" spans="1:30"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row>
    <row r="24" spans="1:30"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row>
    <row r="25" spans="1:30"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row>
    <row r="26" spans="1:30"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row>
    <row r="27" spans="1:30"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row>
    <row r="28" spans="1:30"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row>
    <row r="29" spans="1:30"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row>
    <row r="30" spans="1:30"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row>
    <row r="31" spans="1:30"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row>
    <row r="32" spans="1:30"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row>
    <row r="33" spans="1:30"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row>
    <row r="34" spans="1:30"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row>
    <row r="37" spans="1:30" x14ac:dyDescent="0.25">
      <c r="I37" s="1"/>
    </row>
    <row r="48" spans="1:30" x14ac:dyDescent="0.25">
      <c r="L48" s="1"/>
    </row>
  </sheetData>
  <mergeCells count="3">
    <mergeCell ref="B4:E4"/>
    <mergeCell ref="F4:I4"/>
    <mergeCell ref="J4:M4"/>
  </mergeCells>
  <printOptions horizontalCentered="1"/>
  <pageMargins left="0.23622047244094491" right="0.23622047244094491" top="0.74803149606299213" bottom="0.74803149606299213" header="0.31496062992125984" footer="0.31496062992125984"/>
  <pageSetup paperSize="9" scale="83" orientation="portrait" verticalDpi="0" r:id="rId1"/>
  <ignoredErrors>
    <ignoredError sqref="H10 B10 F10 D10 C10 G10" formulaRange="1"/>
    <ignoredError sqref="E10" formula="1"/>
  </ignoredError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9CD07-DDB2-478F-BE5B-76039A2A74DC}">
  <sheetPr>
    <pageSetUpPr fitToPage="1"/>
  </sheetPr>
  <dimension ref="A1:AF49"/>
  <sheetViews>
    <sheetView showGridLines="0" zoomScaleNormal="100" workbookViewId="0">
      <selection activeCell="C2" sqref="C2"/>
    </sheetView>
  </sheetViews>
  <sheetFormatPr defaultColWidth="9.109375" defaultRowHeight="12" x14ac:dyDescent="0.25"/>
  <cols>
    <col min="1" max="1" width="32.33203125" style="3" customWidth="1"/>
    <col min="2" max="9" width="12.6640625" style="3" customWidth="1"/>
    <col min="10" max="10" width="5.5546875" style="3" customWidth="1"/>
    <col min="11" max="16384" width="9.109375" style="3"/>
  </cols>
  <sheetData>
    <row r="1" spans="1:32" ht="5.25" customHeight="1" x14ac:dyDescent="0.25"/>
    <row r="2" spans="1:32" ht="18.899999999999999" customHeight="1" x14ac:dyDescent="0.3">
      <c r="A2" s="14" t="s">
        <v>216</v>
      </c>
      <c r="B2" s="15"/>
      <c r="C2" s="15"/>
      <c r="D2" s="15"/>
      <c r="E2" s="15"/>
      <c r="F2" s="2"/>
      <c r="G2" s="2"/>
      <c r="H2" s="2"/>
      <c r="I2" s="2"/>
      <c r="J2" s="1"/>
      <c r="K2" s="1"/>
      <c r="L2" s="1"/>
      <c r="M2" s="1"/>
      <c r="N2" s="1"/>
      <c r="O2" s="1"/>
      <c r="P2" s="1"/>
      <c r="Q2" s="1"/>
      <c r="R2" s="1"/>
      <c r="S2" s="1"/>
      <c r="T2" s="1"/>
      <c r="U2" s="1"/>
      <c r="V2" s="1"/>
      <c r="W2" s="1"/>
      <c r="X2" s="1"/>
      <c r="Y2" s="1"/>
      <c r="Z2" s="1"/>
      <c r="AA2" s="1"/>
      <c r="AB2" s="1"/>
      <c r="AC2" s="1"/>
      <c r="AD2" s="1"/>
      <c r="AE2" s="1"/>
      <c r="AF2" s="1"/>
    </row>
    <row r="3" spans="1:32" ht="18.899999999999999" customHeight="1" thickBot="1" x14ac:dyDescent="0.3">
      <c r="A3" s="2"/>
      <c r="B3" s="2"/>
      <c r="C3" s="2"/>
      <c r="D3" s="2"/>
      <c r="E3" s="2"/>
      <c r="F3" s="2"/>
      <c r="G3" s="2"/>
      <c r="H3" s="2"/>
      <c r="I3" s="2"/>
      <c r="J3" s="1"/>
      <c r="K3" s="1"/>
      <c r="L3" s="1"/>
      <c r="M3" s="1"/>
      <c r="N3" s="1"/>
      <c r="O3" s="1"/>
      <c r="P3" s="1"/>
      <c r="Q3" s="1"/>
      <c r="R3" s="1"/>
      <c r="S3" s="1"/>
      <c r="T3" s="1"/>
      <c r="U3" s="1"/>
      <c r="V3" s="1"/>
      <c r="W3" s="1"/>
      <c r="X3" s="1"/>
      <c r="Y3" s="1"/>
      <c r="Z3" s="1"/>
      <c r="AA3" s="1"/>
      <c r="AB3" s="1"/>
      <c r="AC3" s="1"/>
      <c r="AD3" s="1"/>
      <c r="AE3" s="1"/>
      <c r="AF3" s="1"/>
    </row>
    <row r="4" spans="1:32" ht="27" customHeight="1" x14ac:dyDescent="0.25">
      <c r="A4" s="16"/>
      <c r="B4" s="259" t="s">
        <v>101</v>
      </c>
      <c r="C4" s="260"/>
      <c r="D4" s="260"/>
      <c r="E4" s="260"/>
      <c r="F4" s="260"/>
      <c r="G4" s="260"/>
      <c r="H4" s="260"/>
      <c r="I4" s="260"/>
      <c r="J4" s="1"/>
      <c r="K4" s="1"/>
      <c r="L4" s="1"/>
      <c r="M4" s="1"/>
      <c r="N4" s="1"/>
      <c r="O4" s="1"/>
      <c r="P4" s="1"/>
      <c r="Q4" s="1"/>
      <c r="R4" s="1"/>
      <c r="S4" s="1"/>
      <c r="T4" s="1"/>
      <c r="U4" s="1"/>
      <c r="V4" s="1"/>
      <c r="W4" s="1"/>
      <c r="X4" s="1"/>
      <c r="Y4" s="1"/>
      <c r="Z4" s="1"/>
      <c r="AA4" s="1"/>
      <c r="AB4" s="1"/>
      <c r="AC4" s="1"/>
      <c r="AD4" s="1"/>
      <c r="AE4" s="1"/>
      <c r="AF4" s="1"/>
    </row>
    <row r="5" spans="1:32" ht="24.6" customHeight="1" thickBot="1" x14ac:dyDescent="0.3">
      <c r="A5" s="9" t="s">
        <v>102</v>
      </c>
      <c r="B5" s="284">
        <v>2019</v>
      </c>
      <c r="C5" s="285"/>
      <c r="D5" s="284">
        <v>2024</v>
      </c>
      <c r="E5" s="285"/>
      <c r="F5" s="284">
        <v>2025</v>
      </c>
      <c r="G5" s="285"/>
      <c r="H5" s="282" t="s">
        <v>188</v>
      </c>
      <c r="I5" s="282" t="s">
        <v>244</v>
      </c>
      <c r="J5" s="1"/>
      <c r="K5" s="1"/>
      <c r="L5" s="1"/>
      <c r="M5" s="1"/>
      <c r="N5" s="1"/>
      <c r="O5" s="1"/>
      <c r="P5" s="1"/>
      <c r="Q5" s="1"/>
      <c r="R5" s="1"/>
      <c r="S5" s="1"/>
      <c r="T5" s="1"/>
      <c r="U5" s="1"/>
      <c r="V5" s="1"/>
      <c r="W5" s="1"/>
      <c r="X5" s="1"/>
      <c r="Y5" s="1"/>
      <c r="Z5" s="1"/>
      <c r="AA5" s="1"/>
      <c r="AB5" s="1"/>
      <c r="AC5" s="1"/>
      <c r="AD5" s="1"/>
      <c r="AE5" s="1"/>
      <c r="AF5" s="1"/>
    </row>
    <row r="6" spans="1:32" ht="21.6" customHeight="1" thickTop="1" x14ac:dyDescent="0.25">
      <c r="A6" s="9"/>
      <c r="B6" s="247" t="s">
        <v>243</v>
      </c>
      <c r="C6" s="248" t="s">
        <v>242</v>
      </c>
      <c r="D6" s="247" t="s">
        <v>243</v>
      </c>
      <c r="E6" s="248" t="s">
        <v>242</v>
      </c>
      <c r="F6" s="247" t="s">
        <v>243</v>
      </c>
      <c r="G6" s="248" t="s">
        <v>242</v>
      </c>
      <c r="H6" s="283"/>
      <c r="I6" s="283"/>
      <c r="J6" s="1"/>
      <c r="K6" s="1"/>
      <c r="L6" s="1"/>
      <c r="M6" s="1"/>
      <c r="N6" s="1"/>
      <c r="O6" s="1"/>
      <c r="P6" s="1"/>
      <c r="Q6" s="1"/>
      <c r="R6" s="1"/>
      <c r="S6" s="1"/>
      <c r="T6" s="1"/>
      <c r="U6" s="1"/>
      <c r="V6" s="1"/>
      <c r="W6" s="1"/>
      <c r="X6" s="1"/>
      <c r="Y6" s="1"/>
      <c r="Z6" s="1"/>
      <c r="AA6" s="1"/>
      <c r="AB6" s="1"/>
      <c r="AC6" s="1"/>
      <c r="AD6" s="1"/>
      <c r="AE6" s="1"/>
      <c r="AF6" s="1"/>
    </row>
    <row r="7" spans="1:32" ht="18.899999999999999" customHeight="1" x14ac:dyDescent="0.25">
      <c r="A7" s="47" t="s">
        <v>103</v>
      </c>
      <c r="B7" s="37">
        <v>683162</v>
      </c>
      <c r="C7" s="249">
        <f>B7/$B$15</f>
        <v>0.50549811574567705</v>
      </c>
      <c r="D7" s="40">
        <v>892379</v>
      </c>
      <c r="E7" s="249">
        <f>D7/$D$15</f>
        <v>0.59698250487016458</v>
      </c>
      <c r="F7" s="40">
        <v>773374</v>
      </c>
      <c r="G7" s="249">
        <f>F7/$F$15</f>
        <v>0.54883629168925763</v>
      </c>
      <c r="H7" s="39">
        <f>(F7/D7)-1</f>
        <v>-0.13335701534885958</v>
      </c>
      <c r="I7" s="254">
        <f>(G7-E7)*100</f>
        <v>-4.8146213180906949</v>
      </c>
      <c r="J7" s="1"/>
      <c r="K7" s="1"/>
      <c r="L7" s="1"/>
      <c r="M7" s="1"/>
      <c r="N7" s="1"/>
      <c r="O7" s="1"/>
      <c r="P7" s="1"/>
      <c r="Q7" s="1"/>
      <c r="R7" s="1"/>
      <c r="S7" s="1"/>
      <c r="T7" s="1"/>
      <c r="U7" s="1"/>
      <c r="V7" s="1"/>
      <c r="W7" s="1"/>
      <c r="X7" s="1"/>
      <c r="Y7" s="1"/>
      <c r="Z7" s="1"/>
      <c r="AA7" s="1"/>
      <c r="AB7" s="1"/>
      <c r="AC7" s="1"/>
      <c r="AD7" s="1"/>
      <c r="AE7" s="1"/>
      <c r="AF7" s="1"/>
    </row>
    <row r="8" spans="1:32" ht="18.899999999999999" customHeight="1" x14ac:dyDescent="0.25">
      <c r="A8" s="47" t="s">
        <v>104</v>
      </c>
      <c r="B8" s="37">
        <v>33774</v>
      </c>
      <c r="C8" s="249">
        <f t="shared" ref="C8:C14" si="0">B8/$B$15</f>
        <v>2.4990695268756895E-2</v>
      </c>
      <c r="D8" s="40">
        <v>35811</v>
      </c>
      <c r="E8" s="249">
        <f t="shared" ref="E8:E15" si="1">D8/$D$15</f>
        <v>2.3956794682422452E-2</v>
      </c>
      <c r="F8" s="40">
        <v>34366</v>
      </c>
      <c r="G8" s="249">
        <f t="shared" ref="G8:G15" si="2">F8/$F$15</f>
        <v>2.4388339923753617E-2</v>
      </c>
      <c r="H8" s="39">
        <f t="shared" ref="H8:H15" si="3">(F8/D8)-1</f>
        <v>-4.0350730222557307E-2</v>
      </c>
      <c r="I8" s="254">
        <f t="shared" ref="I8:I15" si="4">(G8-E8)*100</f>
        <v>4.3154524133116531E-2</v>
      </c>
      <c r="J8" s="1"/>
      <c r="K8" s="1"/>
      <c r="L8" s="1"/>
      <c r="M8" s="1"/>
      <c r="N8" s="1"/>
      <c r="O8" s="1"/>
      <c r="P8" s="1"/>
      <c r="Q8" s="1"/>
      <c r="R8" s="1"/>
      <c r="S8" s="1"/>
      <c r="T8" s="1"/>
      <c r="U8" s="1"/>
      <c r="V8" s="1"/>
      <c r="W8" s="1"/>
      <c r="X8" s="1"/>
      <c r="Y8" s="1"/>
      <c r="Z8" s="1"/>
      <c r="AA8" s="1"/>
      <c r="AB8" s="1"/>
      <c r="AC8" s="1"/>
      <c r="AD8" s="1"/>
      <c r="AE8" s="1"/>
      <c r="AF8" s="1"/>
    </row>
    <row r="9" spans="1:32" ht="18.899999999999999" customHeight="1" x14ac:dyDescent="0.25">
      <c r="A9" s="47" t="s">
        <v>105</v>
      </c>
      <c r="B9" s="37">
        <v>19177</v>
      </c>
      <c r="C9" s="249">
        <f t="shared" si="0"/>
        <v>1.418980763809294E-2</v>
      </c>
      <c r="D9" s="40">
        <v>53968</v>
      </c>
      <c r="E9" s="249">
        <f t="shared" si="1"/>
        <v>3.6103440155845268E-2</v>
      </c>
      <c r="F9" s="40">
        <v>27323</v>
      </c>
      <c r="G9" s="249">
        <f t="shared" si="2"/>
        <v>1.9390170858893094E-2</v>
      </c>
      <c r="H9" s="39">
        <f t="shared" si="3"/>
        <v>-0.49371849985176397</v>
      </c>
      <c r="I9" s="254">
        <f t="shared" si="4"/>
        <v>-1.6713269296952173</v>
      </c>
      <c r="J9" s="1"/>
      <c r="K9" s="1"/>
      <c r="L9" s="1"/>
      <c r="M9" s="1"/>
      <c r="N9" s="1"/>
      <c r="O9" s="1"/>
      <c r="P9" s="1"/>
      <c r="Q9" s="1"/>
      <c r="R9" s="1"/>
      <c r="S9" s="1"/>
      <c r="T9" s="1"/>
      <c r="U9" s="1"/>
      <c r="V9" s="1"/>
      <c r="W9" s="1"/>
      <c r="X9" s="1"/>
      <c r="Y9" s="1"/>
      <c r="Z9" s="1"/>
      <c r="AA9" s="1"/>
      <c r="AB9" s="1"/>
      <c r="AC9" s="1"/>
      <c r="AD9" s="1"/>
      <c r="AE9" s="1"/>
      <c r="AF9" s="1"/>
    </row>
    <row r="10" spans="1:32" ht="18.899999999999999" customHeight="1" x14ac:dyDescent="0.25">
      <c r="A10" s="47" t="s">
        <v>106</v>
      </c>
      <c r="B10" s="37">
        <v>45351</v>
      </c>
      <c r="C10" s="249">
        <f t="shared" si="0"/>
        <v>3.3556967523343223E-2</v>
      </c>
      <c r="D10" s="40">
        <v>102965</v>
      </c>
      <c r="E10" s="249">
        <f t="shared" si="1"/>
        <v>6.888138740821613E-2</v>
      </c>
      <c r="F10" s="40">
        <v>84452</v>
      </c>
      <c r="G10" s="249">
        <f t="shared" si="2"/>
        <v>5.9932610232230704E-2</v>
      </c>
      <c r="H10" s="39">
        <f t="shared" si="3"/>
        <v>-0.17979896081192637</v>
      </c>
      <c r="I10" s="254">
        <f t="shared" si="4"/>
        <v>-0.89487771759854251</v>
      </c>
      <c r="J10" s="1"/>
      <c r="K10" s="1"/>
      <c r="L10" s="1"/>
      <c r="M10" s="1"/>
      <c r="N10" s="1"/>
      <c r="O10" s="1"/>
      <c r="P10" s="1"/>
      <c r="Q10" s="1"/>
      <c r="R10" s="1"/>
      <c r="S10" s="1"/>
      <c r="T10" s="1"/>
      <c r="U10" s="1"/>
      <c r="V10" s="1"/>
      <c r="W10" s="1"/>
      <c r="X10" s="1"/>
      <c r="Y10" s="1"/>
      <c r="Z10" s="1"/>
      <c r="AA10" s="1"/>
      <c r="AB10" s="1"/>
      <c r="AC10" s="1"/>
      <c r="AD10" s="1"/>
      <c r="AE10" s="1"/>
      <c r="AF10" s="1"/>
    </row>
    <row r="11" spans="1:32" ht="18.899999999999999" customHeight="1" x14ac:dyDescent="0.25">
      <c r="A11" s="47" t="s">
        <v>107</v>
      </c>
      <c r="B11" s="37">
        <v>31306</v>
      </c>
      <c r="C11" s="249">
        <f t="shared" si="0"/>
        <v>2.3164526146849749E-2</v>
      </c>
      <c r="D11" s="40">
        <v>22772</v>
      </c>
      <c r="E11" s="249">
        <f t="shared" si="1"/>
        <v>1.5233981975039069E-2</v>
      </c>
      <c r="F11" s="40">
        <v>21853</v>
      </c>
      <c r="G11" s="249">
        <f t="shared" si="2"/>
        <v>1.5508304497287661E-2</v>
      </c>
      <c r="H11" s="39">
        <f t="shared" si="3"/>
        <v>-4.0356578253996189E-2</v>
      </c>
      <c r="I11" s="254">
        <f t="shared" si="4"/>
        <v>2.7432252224859205E-2</v>
      </c>
      <c r="J11" s="1"/>
      <c r="K11" s="1"/>
      <c r="L11" s="1"/>
      <c r="M11" s="1"/>
      <c r="N11" s="1"/>
      <c r="O11" s="1"/>
      <c r="P11" s="1"/>
      <c r="Q11" s="1"/>
      <c r="R11" s="1"/>
      <c r="S11" s="1"/>
      <c r="T11" s="1"/>
      <c r="U11" s="1"/>
      <c r="V11" s="1"/>
      <c r="W11" s="1"/>
      <c r="X11" s="1"/>
      <c r="Y11" s="1"/>
      <c r="Z11" s="1"/>
      <c r="AA11" s="1"/>
      <c r="AB11" s="1"/>
      <c r="AC11" s="1"/>
      <c r="AD11" s="1"/>
      <c r="AE11" s="1"/>
      <c r="AF11" s="1"/>
    </row>
    <row r="12" spans="1:32" ht="18.899999999999999" customHeight="1" x14ac:dyDescent="0.25">
      <c r="A12" s="47" t="s">
        <v>139</v>
      </c>
      <c r="B12" s="37">
        <v>23631</v>
      </c>
      <c r="C12" s="249">
        <f t="shared" si="0"/>
        <v>1.7485495348374316E-2</v>
      </c>
      <c r="D12" s="40">
        <v>17547</v>
      </c>
      <c r="E12" s="249">
        <f t="shared" si="1"/>
        <v>1.1738568492710809E-2</v>
      </c>
      <c r="F12" s="40">
        <v>16111</v>
      </c>
      <c r="G12" s="249">
        <f t="shared" si="2"/>
        <v>1.1433409314776072E-2</v>
      </c>
      <c r="H12" s="39">
        <f t="shared" si="3"/>
        <v>-8.183735111415058E-2</v>
      </c>
      <c r="I12" s="254">
        <f t="shared" si="4"/>
        <v>-3.0515917793473742E-2</v>
      </c>
      <c r="J12" s="1"/>
      <c r="K12" s="1"/>
      <c r="L12" s="1"/>
      <c r="M12" s="1"/>
      <c r="N12" s="1"/>
      <c r="O12" s="1"/>
      <c r="P12" s="1"/>
      <c r="Q12" s="1"/>
      <c r="R12" s="1"/>
      <c r="S12" s="1"/>
      <c r="T12" s="1"/>
      <c r="U12" s="1"/>
      <c r="V12" s="1"/>
      <c r="W12" s="1"/>
      <c r="X12" s="1"/>
      <c r="Y12" s="1"/>
      <c r="Z12" s="1"/>
      <c r="AA12" s="1"/>
      <c r="AB12" s="1"/>
      <c r="AC12" s="1"/>
      <c r="AD12" s="1"/>
      <c r="AE12" s="1"/>
      <c r="AF12" s="1"/>
    </row>
    <row r="13" spans="1:32" ht="18.899999999999999" customHeight="1" x14ac:dyDescent="0.25">
      <c r="A13" s="47" t="s">
        <v>108</v>
      </c>
      <c r="B13" s="37">
        <v>3871</v>
      </c>
      <c r="C13" s="249">
        <f t="shared" si="0"/>
        <v>2.8643033512571192E-3</v>
      </c>
      <c r="D13" s="40">
        <v>2047</v>
      </c>
      <c r="E13" s="249">
        <f t="shared" si="1"/>
        <v>1.3693993106843919E-3</v>
      </c>
      <c r="F13" s="40">
        <v>2335</v>
      </c>
      <c r="G13" s="249">
        <f t="shared" si="2"/>
        <v>1.6570672677054268E-3</v>
      </c>
      <c r="H13" s="39">
        <f t="shared" si="3"/>
        <v>0.14069369809477283</v>
      </c>
      <c r="I13" s="254">
        <f t="shared" si="4"/>
        <v>2.8766795702103481E-2</v>
      </c>
      <c r="J13" s="1"/>
      <c r="K13" s="1"/>
      <c r="L13" s="1"/>
      <c r="M13" s="1"/>
      <c r="N13" s="1"/>
      <c r="O13" s="1"/>
      <c r="P13" s="1"/>
      <c r="Q13" s="1"/>
      <c r="R13" s="1"/>
      <c r="S13" s="1"/>
      <c r="T13" s="1"/>
      <c r="U13" s="1"/>
      <c r="V13" s="1"/>
      <c r="W13" s="1"/>
      <c r="X13" s="1"/>
      <c r="Y13" s="1"/>
      <c r="Z13" s="1"/>
      <c r="AA13" s="1"/>
      <c r="AB13" s="1"/>
      <c r="AC13" s="1"/>
      <c r="AD13" s="1"/>
      <c r="AE13" s="1"/>
      <c r="AF13" s="1"/>
    </row>
    <row r="14" spans="1:32" ht="18.899999999999999" customHeight="1" x14ac:dyDescent="0.25">
      <c r="A14" s="47" t="s">
        <v>109</v>
      </c>
      <c r="B14" s="37">
        <v>511191</v>
      </c>
      <c r="C14" s="249">
        <f t="shared" si="0"/>
        <v>0.37825008897764867</v>
      </c>
      <c r="D14" s="40">
        <v>367327</v>
      </c>
      <c r="E14" s="249">
        <f t="shared" si="1"/>
        <v>0.24573392310491726</v>
      </c>
      <c r="F14" s="40">
        <v>449302</v>
      </c>
      <c r="G14" s="249">
        <f t="shared" si="2"/>
        <v>0.31885380621609577</v>
      </c>
      <c r="H14" s="39">
        <f t="shared" si="3"/>
        <v>0.22316627963640023</v>
      </c>
      <c r="I14" s="254">
        <f t="shared" si="4"/>
        <v>7.311988311117851</v>
      </c>
      <c r="J14" s="1"/>
      <c r="K14" s="1"/>
      <c r="L14" s="1"/>
      <c r="M14" s="1"/>
      <c r="N14" s="1"/>
      <c r="O14" s="1"/>
      <c r="P14" s="1"/>
      <c r="Q14" s="1"/>
      <c r="R14" s="1"/>
      <c r="S14" s="1"/>
      <c r="T14" s="1"/>
      <c r="U14" s="1"/>
      <c r="V14" s="1"/>
      <c r="W14" s="1"/>
      <c r="X14" s="1"/>
      <c r="Y14" s="1"/>
      <c r="Z14" s="1"/>
      <c r="AA14" s="1"/>
      <c r="AB14" s="1"/>
      <c r="AC14" s="1"/>
      <c r="AD14" s="1"/>
      <c r="AE14" s="1"/>
      <c r="AF14" s="1"/>
    </row>
    <row r="15" spans="1:32" ht="18.899999999999999" customHeight="1" thickBot="1" x14ac:dyDescent="0.3">
      <c r="A15" s="11" t="s">
        <v>28</v>
      </c>
      <c r="B15" s="250">
        <f>SUM(B7:B14)</f>
        <v>1351463</v>
      </c>
      <c r="C15" s="253">
        <f>B15/$B$15</f>
        <v>1</v>
      </c>
      <c r="D15" s="251">
        <f>SUM(D7:D14)</f>
        <v>1494816</v>
      </c>
      <c r="E15" s="253">
        <f t="shared" si="1"/>
        <v>1</v>
      </c>
      <c r="F15" s="251">
        <f>SUM(F7:F14)</f>
        <v>1409116</v>
      </c>
      <c r="G15" s="253">
        <f t="shared" si="2"/>
        <v>1</v>
      </c>
      <c r="H15" s="252">
        <f t="shared" si="3"/>
        <v>-5.7331470896752501E-2</v>
      </c>
      <c r="I15" s="255">
        <f t="shared" si="4"/>
        <v>0</v>
      </c>
      <c r="J15" s="1"/>
      <c r="K15" s="1"/>
      <c r="L15" s="1"/>
      <c r="M15" s="1"/>
      <c r="N15" s="1"/>
      <c r="O15" s="1"/>
      <c r="P15" s="1"/>
      <c r="Q15" s="1"/>
      <c r="R15" s="1"/>
      <c r="S15" s="1"/>
      <c r="T15" s="1"/>
      <c r="U15" s="1"/>
      <c r="V15" s="1"/>
      <c r="W15" s="1"/>
      <c r="X15" s="1"/>
      <c r="Y15" s="1"/>
      <c r="Z15" s="1"/>
      <c r="AA15" s="1"/>
      <c r="AB15" s="1"/>
      <c r="AC15" s="1"/>
      <c r="AD15" s="1"/>
      <c r="AE15" s="1"/>
      <c r="AF15" s="1"/>
    </row>
    <row r="16" spans="1:32"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row>
    <row r="17" spans="1:32" ht="18.899999999999999"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row>
    <row r="18" spans="1:32" ht="18.899999999999999"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row>
    <row r="19" spans="1:32" ht="18.899999999999999"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row>
    <row r="20" spans="1:32"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row>
    <row r="21" spans="1:32"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row>
    <row r="22" spans="1:32"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row>
    <row r="23" spans="1:32"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row>
    <row r="24" spans="1:32" ht="18.899999999999999"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row>
    <row r="25" spans="1:32" ht="18.899999999999999"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row>
    <row r="26" spans="1:32" ht="18.899999999999999"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row>
    <row r="27" spans="1:32" ht="18.899999999999999"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row>
    <row r="28" spans="1:32" ht="18.899999999999999"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row>
    <row r="29" spans="1:32" ht="18.899999999999999"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row>
    <row r="30" spans="1:32" ht="18.899999999999999"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row>
    <row r="31" spans="1:32" ht="18.899999999999999"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row>
    <row r="32" spans="1:32" ht="18.899999999999999"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row>
    <row r="33" spans="1:32" ht="18.899999999999999"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row>
    <row r="34" spans="1:32" ht="18.899999999999999"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row>
    <row r="35" spans="1:32" ht="18.899999999999999"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row>
    <row r="38" spans="1:32" x14ac:dyDescent="0.25">
      <c r="L38" s="1"/>
    </row>
    <row r="49" spans="14:14" x14ac:dyDescent="0.25">
      <c r="N49" s="1"/>
    </row>
  </sheetData>
  <mergeCells count="6">
    <mergeCell ref="B4:I4"/>
    <mergeCell ref="H5:H6"/>
    <mergeCell ref="I5:I6"/>
    <mergeCell ref="B5:C5"/>
    <mergeCell ref="D5:E5"/>
    <mergeCell ref="F5:G5"/>
  </mergeCells>
  <printOptions horizontalCentered="1"/>
  <pageMargins left="0.70866141732283472" right="0.70866141732283472" top="0.74803149606299213" bottom="0.74803149606299213" header="0.31496062992125984" footer="0.31496062992125984"/>
  <pageSetup paperSize="9" orientation="portrait" verticalDpi="0" r:id="rId1"/>
  <ignoredErrors>
    <ignoredError sqref="F15 B15 D15" formulaRange="1"/>
    <ignoredError sqref="C15 E15" formula="1"/>
  </ignoredError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E5768-495B-49DF-B272-9694375537C8}">
  <dimension ref="A1:AC48"/>
  <sheetViews>
    <sheetView showGridLines="0" zoomScaleNormal="100" workbookViewId="0">
      <selection activeCell="E2" sqref="E2"/>
    </sheetView>
  </sheetViews>
  <sheetFormatPr defaultColWidth="9.109375" defaultRowHeight="12" x14ac:dyDescent="0.25"/>
  <cols>
    <col min="1" max="1" width="21.6640625" style="3" customWidth="1"/>
    <col min="2" max="10" width="12.6640625" style="3" customWidth="1"/>
    <col min="11" max="16384" width="9.109375" style="3"/>
  </cols>
  <sheetData>
    <row r="1" spans="1:29" ht="6.75" customHeight="1" x14ac:dyDescent="0.25"/>
    <row r="2" spans="1:29" ht="18.899999999999999" customHeight="1" x14ac:dyDescent="0.3">
      <c r="A2" s="14" t="s">
        <v>215</v>
      </c>
      <c r="B2" s="15"/>
      <c r="C2" s="15"/>
      <c r="D2" s="2"/>
      <c r="E2" s="2"/>
      <c r="F2" s="1"/>
      <c r="G2" s="1"/>
      <c r="H2" s="1"/>
      <c r="I2" s="1"/>
      <c r="J2" s="1"/>
      <c r="K2" s="1"/>
      <c r="L2" s="1"/>
      <c r="M2" s="1"/>
      <c r="N2" s="1"/>
      <c r="O2" s="1"/>
      <c r="P2" s="1"/>
      <c r="Q2" s="1"/>
      <c r="R2" s="1"/>
      <c r="S2" s="1"/>
      <c r="T2" s="1"/>
      <c r="U2" s="1"/>
      <c r="V2" s="1"/>
      <c r="W2" s="1"/>
      <c r="X2" s="1"/>
      <c r="Y2" s="1"/>
      <c r="Z2" s="1"/>
      <c r="AA2" s="1"/>
      <c r="AB2" s="1"/>
      <c r="AC2" s="1"/>
    </row>
    <row r="3" spans="1:29" ht="18.899999999999999" customHeight="1" thickBot="1" x14ac:dyDescent="0.3">
      <c r="A3" s="2"/>
      <c r="B3" s="2"/>
      <c r="C3" s="2"/>
      <c r="D3" s="2"/>
      <c r="E3" s="2"/>
      <c r="F3" s="1"/>
      <c r="G3" s="1"/>
      <c r="H3" s="1"/>
      <c r="I3" s="1"/>
      <c r="J3" s="1"/>
      <c r="K3" s="1"/>
      <c r="L3" s="1"/>
      <c r="M3" s="1"/>
      <c r="N3" s="1"/>
      <c r="O3" s="1"/>
      <c r="P3" s="1"/>
      <c r="Q3" s="1"/>
      <c r="R3" s="1"/>
      <c r="S3" s="1"/>
      <c r="T3" s="1"/>
      <c r="U3" s="1"/>
      <c r="V3" s="1"/>
      <c r="W3" s="1"/>
      <c r="X3" s="1"/>
      <c r="Y3" s="1"/>
      <c r="Z3" s="1"/>
      <c r="AA3" s="1"/>
      <c r="AB3" s="1"/>
      <c r="AC3" s="1"/>
    </row>
    <row r="4" spans="1:29" ht="25.5" customHeight="1" x14ac:dyDescent="0.25">
      <c r="A4" s="16"/>
      <c r="B4" s="259" t="s">
        <v>110</v>
      </c>
      <c r="C4" s="260"/>
      <c r="D4" s="260"/>
      <c r="E4" s="261"/>
      <c r="F4" s="259" t="s">
        <v>99</v>
      </c>
      <c r="G4" s="260"/>
      <c r="H4" s="260"/>
      <c r="I4" s="260"/>
      <c r="J4" s="260"/>
      <c r="K4" s="1"/>
      <c r="L4" s="1"/>
      <c r="M4" s="1"/>
      <c r="N4" s="1"/>
      <c r="O4" s="1"/>
      <c r="P4" s="1"/>
      <c r="Q4" s="1"/>
      <c r="R4" s="1"/>
      <c r="S4" s="1"/>
      <c r="T4" s="1"/>
      <c r="U4" s="1"/>
      <c r="V4" s="1"/>
      <c r="W4" s="1"/>
      <c r="X4" s="1"/>
      <c r="Y4" s="1"/>
      <c r="Z4" s="1"/>
      <c r="AA4" s="1"/>
      <c r="AB4" s="1"/>
      <c r="AC4" s="1"/>
    </row>
    <row r="5" spans="1:29" ht="24" customHeight="1" x14ac:dyDescent="0.25">
      <c r="A5" s="299" t="s">
        <v>129</v>
      </c>
      <c r="B5" s="275">
        <v>2019</v>
      </c>
      <c r="C5" s="276">
        <v>2024</v>
      </c>
      <c r="D5" s="276">
        <v>2025</v>
      </c>
      <c r="E5" s="302" t="s">
        <v>188</v>
      </c>
      <c r="F5" s="17">
        <v>2019</v>
      </c>
      <c r="G5" s="18">
        <v>2024</v>
      </c>
      <c r="H5" s="18">
        <v>2025</v>
      </c>
      <c r="I5" s="304" t="s">
        <v>188</v>
      </c>
      <c r="J5" s="304"/>
      <c r="K5" s="1"/>
      <c r="L5" s="1"/>
      <c r="M5" s="1"/>
      <c r="N5" s="1"/>
      <c r="O5" s="1"/>
      <c r="P5" s="1"/>
      <c r="Q5" s="1"/>
      <c r="R5" s="1"/>
      <c r="S5" s="1"/>
      <c r="T5" s="1"/>
      <c r="U5" s="1"/>
      <c r="V5" s="1"/>
      <c r="W5" s="1"/>
      <c r="X5" s="1"/>
      <c r="Y5" s="1"/>
      <c r="Z5" s="1"/>
      <c r="AA5" s="1"/>
      <c r="AB5" s="1"/>
      <c r="AC5" s="1"/>
    </row>
    <row r="6" spans="1:29" ht="31.5" customHeight="1" x14ac:dyDescent="0.25">
      <c r="A6" s="299"/>
      <c r="B6" s="300"/>
      <c r="C6" s="301"/>
      <c r="D6" s="301"/>
      <c r="E6" s="303"/>
      <c r="F6" s="273" t="s">
        <v>135</v>
      </c>
      <c r="G6" s="265"/>
      <c r="H6" s="305"/>
      <c r="I6" s="189" t="s">
        <v>136</v>
      </c>
      <c r="J6" s="189" t="s">
        <v>137</v>
      </c>
      <c r="K6" s="1"/>
      <c r="L6" s="1"/>
      <c r="M6" s="1"/>
      <c r="N6" s="1"/>
      <c r="O6" s="1"/>
      <c r="P6" s="1"/>
      <c r="Q6" s="1"/>
      <c r="R6" s="1"/>
      <c r="S6" s="1"/>
      <c r="T6" s="1"/>
      <c r="U6" s="1"/>
      <c r="V6" s="1"/>
      <c r="W6" s="1"/>
      <c r="X6" s="1"/>
      <c r="Y6" s="1"/>
      <c r="Z6" s="1"/>
      <c r="AA6" s="1"/>
      <c r="AB6" s="1"/>
      <c r="AC6" s="1"/>
    </row>
    <row r="7" spans="1:29" ht="18.899999999999999" customHeight="1" x14ac:dyDescent="0.25">
      <c r="A7" s="296" t="s">
        <v>9</v>
      </c>
      <c r="B7" s="298">
        <v>83714258</v>
      </c>
      <c r="C7" s="286">
        <v>243902902</v>
      </c>
      <c r="D7" s="286">
        <v>291827873</v>
      </c>
      <c r="E7" s="288">
        <f>(D7/C7)-1</f>
        <v>0.19649200811887013</v>
      </c>
      <c r="F7" s="64">
        <v>403505</v>
      </c>
      <c r="G7" s="64">
        <v>614171</v>
      </c>
      <c r="H7" s="64">
        <v>514652</v>
      </c>
      <c r="I7" s="39">
        <f>(H7/G7)-1</f>
        <v>-0.16203793406070943</v>
      </c>
      <c r="J7" s="39"/>
      <c r="K7" s="1"/>
      <c r="L7" s="1"/>
      <c r="M7" s="1"/>
      <c r="N7" s="1"/>
      <c r="O7" s="1"/>
      <c r="P7" s="1"/>
      <c r="Q7" s="1"/>
      <c r="R7" s="1"/>
      <c r="S7" s="1"/>
      <c r="T7" s="1"/>
      <c r="U7" s="1"/>
      <c r="V7" s="1"/>
      <c r="W7" s="1"/>
      <c r="X7" s="1"/>
      <c r="Y7" s="1"/>
      <c r="Z7" s="1"/>
      <c r="AA7" s="1"/>
      <c r="AB7" s="1"/>
      <c r="AC7" s="1"/>
    </row>
    <row r="8" spans="1:29" ht="18.899999999999999" customHeight="1" x14ac:dyDescent="0.25">
      <c r="A8" s="296"/>
      <c r="B8" s="297"/>
      <c r="C8" s="287"/>
      <c r="D8" s="287"/>
      <c r="E8" s="289"/>
      <c r="F8" s="243">
        <f>F7/B7</f>
        <v>4.8200271929782854E-3</v>
      </c>
      <c r="G8" s="243">
        <f t="shared" ref="G8:H8" si="0">G7/C7</f>
        <v>2.5180963201495649E-3</v>
      </c>
      <c r="H8" s="244">
        <f t="shared" si="0"/>
        <v>1.7635464176514763E-3</v>
      </c>
      <c r="I8" s="39"/>
      <c r="J8" s="39">
        <f>H8/G8-1</f>
        <v>-0.29965092933906168</v>
      </c>
      <c r="K8" s="1"/>
      <c r="L8" s="1"/>
      <c r="M8" s="1"/>
      <c r="N8" s="1"/>
      <c r="O8" s="1"/>
      <c r="P8" s="1"/>
      <c r="Q8" s="1"/>
      <c r="R8" s="1"/>
      <c r="S8" s="1"/>
      <c r="T8" s="1"/>
      <c r="U8" s="1"/>
      <c r="V8" s="1"/>
      <c r="W8" s="1"/>
      <c r="X8" s="1"/>
      <c r="Y8" s="1"/>
      <c r="Z8" s="1"/>
      <c r="AA8" s="1"/>
      <c r="AB8" s="1"/>
      <c r="AC8" s="1"/>
    </row>
    <row r="9" spans="1:29" ht="18.899999999999999" customHeight="1" x14ac:dyDescent="0.25">
      <c r="A9" s="296" t="s">
        <v>15</v>
      </c>
      <c r="B9" s="297">
        <v>7357678</v>
      </c>
      <c r="C9" s="287">
        <v>13114619</v>
      </c>
      <c r="D9" s="287">
        <v>20637313</v>
      </c>
      <c r="E9" s="289">
        <f t="shared" ref="E9" si="1">(D9/C9)-1</f>
        <v>0.57361132641367618</v>
      </c>
      <c r="F9" s="68">
        <v>153282</v>
      </c>
      <c r="G9" s="68">
        <v>91644</v>
      </c>
      <c r="H9" s="67">
        <v>94648</v>
      </c>
      <c r="I9" s="39">
        <f>(H9/G9)-1</f>
        <v>3.2779014447208654E-2</v>
      </c>
      <c r="J9" s="39"/>
      <c r="K9" s="1"/>
      <c r="L9" s="1"/>
      <c r="M9" s="1"/>
      <c r="N9" s="1"/>
      <c r="O9" s="1"/>
      <c r="P9" s="1"/>
      <c r="Q9" s="1"/>
      <c r="R9" s="1"/>
      <c r="S9" s="1"/>
      <c r="T9" s="1"/>
      <c r="U9" s="1"/>
      <c r="V9" s="1"/>
      <c r="W9" s="1"/>
      <c r="X9" s="1"/>
      <c r="Y9" s="1"/>
      <c r="Z9" s="1"/>
      <c r="AA9" s="1"/>
      <c r="AB9" s="1"/>
      <c r="AC9" s="1"/>
    </row>
    <row r="10" spans="1:29" ht="18.899999999999999" customHeight="1" x14ac:dyDescent="0.25">
      <c r="A10" s="296"/>
      <c r="B10" s="297"/>
      <c r="C10" s="287"/>
      <c r="D10" s="287"/>
      <c r="E10" s="289"/>
      <c r="F10" s="243">
        <f t="shared" ref="F10:H10" si="2">F9/B9</f>
        <v>2.0832931259019489E-2</v>
      </c>
      <c r="G10" s="243">
        <f t="shared" si="2"/>
        <v>6.987926984382848E-3</v>
      </c>
      <c r="H10" s="244">
        <f t="shared" si="2"/>
        <v>4.5862559723739227E-3</v>
      </c>
      <c r="I10" s="39"/>
      <c r="J10" s="39">
        <f>H10/G10-1</f>
        <v>-0.34368862430537162</v>
      </c>
      <c r="K10" s="1"/>
      <c r="L10" s="1"/>
      <c r="M10" s="1"/>
      <c r="N10" s="1"/>
      <c r="O10" s="1"/>
      <c r="P10" s="1"/>
      <c r="Q10" s="1"/>
      <c r="R10" s="1"/>
      <c r="S10" s="1"/>
      <c r="T10" s="1"/>
      <c r="U10" s="1"/>
      <c r="V10" s="1"/>
      <c r="W10" s="1"/>
      <c r="X10" s="1"/>
      <c r="Y10" s="1"/>
      <c r="Z10" s="1"/>
      <c r="AA10" s="1"/>
      <c r="AB10" s="1"/>
      <c r="AC10" s="1"/>
    </row>
    <row r="11" spans="1:29" ht="18.899999999999999" customHeight="1" x14ac:dyDescent="0.25">
      <c r="A11" s="296" t="s">
        <v>21</v>
      </c>
      <c r="B11" s="297">
        <v>2467813</v>
      </c>
      <c r="C11" s="287">
        <v>2174703</v>
      </c>
      <c r="D11" s="287">
        <v>2277435</v>
      </c>
      <c r="E11" s="289">
        <f t="shared" ref="E11" si="3">(D11/C11)-1</f>
        <v>4.7239554090834579E-2</v>
      </c>
      <c r="F11" s="68">
        <v>55767</v>
      </c>
      <c r="G11" s="68">
        <v>29601</v>
      </c>
      <c r="H11" s="67">
        <v>40151</v>
      </c>
      <c r="I11" s="39">
        <f>(H11/G11)-1</f>
        <v>0.35640687814600858</v>
      </c>
      <c r="J11" s="39"/>
      <c r="K11" s="1"/>
      <c r="L11" s="1"/>
      <c r="M11" s="1"/>
      <c r="N11" s="1"/>
      <c r="O11" s="1"/>
      <c r="P11" s="1"/>
      <c r="Q11" s="1"/>
      <c r="R11" s="1"/>
      <c r="S11" s="1"/>
      <c r="T11" s="1"/>
      <c r="U11" s="1"/>
      <c r="V11" s="1"/>
      <c r="W11" s="1"/>
      <c r="X11" s="1"/>
      <c r="Y11" s="1"/>
      <c r="Z11" s="1"/>
      <c r="AA11" s="1"/>
      <c r="AB11" s="1"/>
      <c r="AC11" s="1"/>
    </row>
    <row r="12" spans="1:29" ht="18.899999999999999" customHeight="1" x14ac:dyDescent="0.25">
      <c r="A12" s="296"/>
      <c r="B12" s="297"/>
      <c r="C12" s="287"/>
      <c r="D12" s="287"/>
      <c r="E12" s="289"/>
      <c r="F12" s="243">
        <f t="shared" ref="F12:H12" si="4">F11/B11</f>
        <v>2.2597741400989458E-2</v>
      </c>
      <c r="G12" s="243">
        <f t="shared" si="4"/>
        <v>1.3611513848097879E-2</v>
      </c>
      <c r="H12" s="244">
        <f t="shared" si="4"/>
        <v>1.7629921380851704E-2</v>
      </c>
      <c r="I12" s="39"/>
      <c r="J12" s="39">
        <f>H12/G12-1</f>
        <v>0.29522120592893297</v>
      </c>
      <c r="K12" s="1"/>
      <c r="L12" s="1"/>
      <c r="M12" s="1"/>
      <c r="N12" s="1"/>
      <c r="O12" s="1"/>
      <c r="P12" s="1"/>
      <c r="Q12" s="1"/>
      <c r="R12" s="1"/>
      <c r="S12" s="1"/>
      <c r="T12" s="1"/>
      <c r="U12" s="1"/>
      <c r="V12" s="1"/>
      <c r="W12" s="1"/>
      <c r="X12" s="1"/>
      <c r="Y12" s="1"/>
      <c r="Z12" s="1"/>
      <c r="AA12" s="1"/>
      <c r="AB12" s="1"/>
      <c r="AC12" s="1"/>
    </row>
    <row r="13" spans="1:29" ht="18.899999999999999" customHeight="1" x14ac:dyDescent="0.25">
      <c r="A13" s="296" t="s">
        <v>151</v>
      </c>
      <c r="B13" s="297">
        <v>499118</v>
      </c>
      <c r="C13" s="287">
        <v>606156</v>
      </c>
      <c r="D13" s="287">
        <v>843489</v>
      </c>
      <c r="E13" s="289">
        <f t="shared" ref="E13" si="5">(D13/C13)-1</f>
        <v>0.39153782194682551</v>
      </c>
      <c r="F13" s="68">
        <v>70608</v>
      </c>
      <c r="G13" s="68">
        <v>156963</v>
      </c>
      <c r="H13" s="67">
        <v>123923</v>
      </c>
      <c r="I13" s="39">
        <f>(H13/G13)-1</f>
        <v>-0.21049546708459954</v>
      </c>
      <c r="J13" s="39"/>
      <c r="K13" s="1"/>
      <c r="L13" s="1"/>
      <c r="M13" s="1"/>
      <c r="N13" s="1"/>
      <c r="O13" s="1"/>
      <c r="P13" s="1"/>
      <c r="Q13" s="1"/>
      <c r="R13" s="1"/>
      <c r="S13" s="1"/>
      <c r="T13" s="1"/>
      <c r="U13" s="1"/>
      <c r="V13" s="1"/>
      <c r="W13" s="1"/>
      <c r="X13" s="1"/>
      <c r="Y13" s="1"/>
      <c r="Z13" s="1"/>
      <c r="AA13" s="1"/>
      <c r="AB13" s="1"/>
      <c r="AC13" s="1"/>
    </row>
    <row r="14" spans="1:29" ht="18.899999999999999" customHeight="1" x14ac:dyDescent="0.25">
      <c r="A14" s="296"/>
      <c r="B14" s="297"/>
      <c r="C14" s="287"/>
      <c r="D14" s="287"/>
      <c r="E14" s="289"/>
      <c r="F14" s="243">
        <v>5.7076109499131458E-2</v>
      </c>
      <c r="G14" s="243">
        <v>7.9506529473733038E-3</v>
      </c>
      <c r="H14" s="244">
        <v>1.0666498011890162E-2</v>
      </c>
      <c r="I14" s="39"/>
      <c r="J14" s="42">
        <f>H14/G14-1</f>
        <v>0.34158767619382835</v>
      </c>
      <c r="K14" s="1"/>
      <c r="L14" s="1"/>
      <c r="M14" s="1"/>
      <c r="N14" s="1"/>
      <c r="O14" s="1"/>
      <c r="P14" s="1"/>
      <c r="Q14" s="1"/>
      <c r="R14" s="1"/>
      <c r="S14" s="1"/>
      <c r="T14" s="1"/>
      <c r="U14" s="1"/>
      <c r="V14" s="1"/>
      <c r="W14" s="1"/>
      <c r="X14" s="1"/>
      <c r="Y14" s="1"/>
      <c r="Z14" s="1"/>
      <c r="AA14" s="1"/>
      <c r="AB14" s="1"/>
      <c r="AC14" s="1"/>
    </row>
    <row r="15" spans="1:29" ht="18.899999999999999" customHeight="1" x14ac:dyDescent="0.25">
      <c r="A15" s="43"/>
      <c r="B15" s="290">
        <f>SUM(B7:B14)</f>
        <v>94038867</v>
      </c>
      <c r="C15" s="292">
        <f>SUM(C7:C14)</f>
        <v>259798380</v>
      </c>
      <c r="D15" s="292">
        <f>SUM(D7:D14)</f>
        <v>315586110</v>
      </c>
      <c r="E15" s="294">
        <f t="shared" ref="E15" si="6">(D15/C15)-1</f>
        <v>0.21473471081690354</v>
      </c>
      <c r="F15" s="44">
        <f>F7+F9+F11+F13</f>
        <v>683162</v>
      </c>
      <c r="G15" s="44">
        <f>G7+G9+G11+G13</f>
        <v>892379</v>
      </c>
      <c r="H15" s="44">
        <f>H7+H9+H11+H13</f>
        <v>773374</v>
      </c>
      <c r="I15" s="45">
        <f>(H15/G15)-1</f>
        <v>-0.13335701534885958</v>
      </c>
      <c r="J15" s="46"/>
      <c r="K15" s="1"/>
      <c r="L15" s="1"/>
      <c r="M15" s="1"/>
      <c r="N15" s="1"/>
      <c r="O15" s="1"/>
      <c r="P15" s="1"/>
      <c r="Q15" s="1"/>
      <c r="R15" s="1"/>
      <c r="S15" s="1"/>
      <c r="T15" s="1"/>
      <c r="U15" s="1"/>
      <c r="V15" s="1"/>
      <c r="W15" s="1"/>
      <c r="X15" s="1"/>
      <c r="Y15" s="1"/>
      <c r="Z15" s="1"/>
      <c r="AA15" s="1"/>
      <c r="AB15" s="1"/>
      <c r="AC15" s="1"/>
    </row>
    <row r="16" spans="1:29" ht="18.899999999999999" customHeight="1" thickBot="1" x14ac:dyDescent="0.3">
      <c r="A16" s="11" t="s">
        <v>152</v>
      </c>
      <c r="B16" s="291"/>
      <c r="C16" s="293"/>
      <c r="D16" s="293"/>
      <c r="E16" s="295"/>
      <c r="F16" s="50">
        <v>6.7721183459124061E-3</v>
      </c>
      <c r="G16" s="50">
        <v>2.8462552778357381E-3</v>
      </c>
      <c r="H16" s="50">
        <v>2.0832697707542313E-3</v>
      </c>
      <c r="I16" s="33"/>
      <c r="J16" s="26">
        <f>H16/G16-1</f>
        <v>-0.26806643558046306</v>
      </c>
      <c r="K16" s="1"/>
      <c r="L16" s="1"/>
      <c r="M16" s="1"/>
      <c r="N16" s="1"/>
      <c r="O16" s="1"/>
      <c r="P16" s="1"/>
      <c r="Q16" s="1"/>
      <c r="R16" s="1"/>
      <c r="S16" s="1"/>
      <c r="T16" s="1"/>
      <c r="U16" s="1"/>
      <c r="V16" s="1"/>
      <c r="W16" s="1"/>
      <c r="X16" s="1"/>
      <c r="Y16" s="1"/>
      <c r="Z16" s="1"/>
      <c r="AA16" s="1"/>
      <c r="AB16" s="1"/>
      <c r="AC16" s="1"/>
    </row>
    <row r="17" spans="1:29" x14ac:dyDescent="0.25">
      <c r="A17" s="235" t="s">
        <v>176</v>
      </c>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row>
    <row r="18" spans="1:29" x14ac:dyDescent="0.25">
      <c r="A18" s="236" t="s">
        <v>178</v>
      </c>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row>
    <row r="19" spans="1:29" ht="18.899999999999999"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row>
    <row r="20" spans="1:29"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row>
    <row r="21" spans="1:29"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row>
    <row r="22" spans="1:29"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row>
    <row r="23" spans="1:29"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row>
    <row r="24" spans="1:29" ht="18.899999999999999"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row>
    <row r="25" spans="1:29" ht="18.899999999999999"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row>
    <row r="26" spans="1:29" ht="18.899999999999999"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spans="1:29" ht="18.899999999999999"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row>
    <row r="28" spans="1:29" ht="18.899999999999999"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ht="18.899999999999999"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ht="18.899999999999999"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ht="18.899999999999999"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ht="18.899999999999999"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ht="18.899999999999999"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ht="18.899999999999999"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ht="18.899999999999999"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6" spans="1:29" ht="18.899999999999999" customHeight="1" x14ac:dyDescent="0.25"/>
    <row r="37" spans="1:29" x14ac:dyDescent="0.25">
      <c r="I37" s="1"/>
    </row>
    <row r="48" spans="1:29" x14ac:dyDescent="0.25">
      <c r="K48" s="1"/>
    </row>
  </sheetData>
  <mergeCells count="33">
    <mergeCell ref="A5:A6"/>
    <mergeCell ref="B5:B6"/>
    <mergeCell ref="D5:D6"/>
    <mergeCell ref="E5:E6"/>
    <mergeCell ref="I5:J5"/>
    <mergeCell ref="F6:H6"/>
    <mergeCell ref="C5:C6"/>
    <mergeCell ref="B4:E4"/>
    <mergeCell ref="F4:J4"/>
    <mergeCell ref="A13:A14"/>
    <mergeCell ref="B13:B14"/>
    <mergeCell ref="D13:D14"/>
    <mergeCell ref="E13:E14"/>
    <mergeCell ref="A11:A12"/>
    <mergeCell ref="B11:B12"/>
    <mergeCell ref="D11:D12"/>
    <mergeCell ref="E11:E12"/>
    <mergeCell ref="A9:A10"/>
    <mergeCell ref="B9:B10"/>
    <mergeCell ref="D9:D10"/>
    <mergeCell ref="E9:E10"/>
    <mergeCell ref="A7:A8"/>
    <mergeCell ref="B7:B8"/>
    <mergeCell ref="D7:D8"/>
    <mergeCell ref="E7:E8"/>
    <mergeCell ref="B15:B16"/>
    <mergeCell ref="D15:D16"/>
    <mergeCell ref="E15:E16"/>
    <mergeCell ref="C7:C8"/>
    <mergeCell ref="C9:C10"/>
    <mergeCell ref="C11:C12"/>
    <mergeCell ref="C13:C14"/>
    <mergeCell ref="C15:C16"/>
  </mergeCells>
  <pageMargins left="0.7" right="0.7" top="0.75" bottom="0.75" header="0.3" footer="0.3"/>
  <pageSetup paperSize="9" scale="72" orientation="portrait" verticalDpi="0" r:id="rId1"/>
  <ignoredErrors>
    <ignoredError sqref="D15 D16 J15 B16 B15:C15 I16" formulaRange="1"/>
  </ignoredError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944BC4-7137-4EC3-8CC7-A7F9EB30A59C}">
  <sheetPr>
    <pageSetUpPr fitToPage="1"/>
  </sheetPr>
  <dimension ref="A1:AC48"/>
  <sheetViews>
    <sheetView showGridLines="0" zoomScaleNormal="100" workbookViewId="0">
      <selection activeCell="E2" sqref="E2"/>
    </sheetView>
  </sheetViews>
  <sheetFormatPr defaultColWidth="9.109375" defaultRowHeight="12" x14ac:dyDescent="0.25"/>
  <cols>
    <col min="1" max="1" width="19.6640625" style="3" customWidth="1"/>
    <col min="2" max="10" width="12.6640625" style="3" customWidth="1"/>
    <col min="11" max="11" width="2.44140625" style="3" customWidth="1"/>
    <col min="12" max="16384" width="9.109375" style="3"/>
  </cols>
  <sheetData>
    <row r="1" spans="1:29" ht="6.75" customHeight="1" x14ac:dyDescent="0.25"/>
    <row r="2" spans="1:29" ht="18.899999999999999" customHeight="1" x14ac:dyDescent="0.3">
      <c r="A2" s="14" t="s">
        <v>214</v>
      </c>
      <c r="B2" s="15"/>
      <c r="C2" s="15"/>
      <c r="D2" s="2"/>
      <c r="E2" s="2"/>
      <c r="F2" s="1"/>
      <c r="G2" s="1"/>
      <c r="H2" s="1"/>
      <c r="I2" s="1"/>
      <c r="J2" s="1"/>
      <c r="K2" s="1"/>
      <c r="L2" s="1"/>
      <c r="M2" s="1"/>
      <c r="N2" s="1"/>
      <c r="O2" s="1"/>
      <c r="P2" s="1"/>
      <c r="Q2" s="1"/>
      <c r="R2" s="1"/>
      <c r="S2" s="1"/>
      <c r="T2" s="1"/>
      <c r="U2" s="1"/>
      <c r="V2" s="1"/>
      <c r="W2" s="1"/>
      <c r="X2" s="1"/>
      <c r="Y2" s="1"/>
      <c r="Z2" s="1"/>
      <c r="AA2" s="1"/>
      <c r="AB2" s="1"/>
      <c r="AC2" s="1"/>
    </row>
    <row r="3" spans="1:29" ht="18.899999999999999" customHeight="1" thickBot="1" x14ac:dyDescent="0.3">
      <c r="A3" s="2"/>
      <c r="B3" s="2"/>
      <c r="C3" s="2"/>
      <c r="D3" s="2"/>
      <c r="E3" s="2"/>
      <c r="F3" s="1"/>
      <c r="G3" s="1"/>
      <c r="H3" s="1"/>
      <c r="I3" s="1"/>
      <c r="J3" s="1"/>
      <c r="K3" s="1"/>
      <c r="L3" s="1"/>
      <c r="M3" s="1"/>
      <c r="N3" s="1"/>
      <c r="O3" s="1"/>
      <c r="P3" s="1"/>
      <c r="Q3" s="1"/>
      <c r="R3" s="1"/>
      <c r="S3" s="1"/>
      <c r="T3" s="1"/>
      <c r="U3" s="1"/>
      <c r="V3" s="1"/>
      <c r="W3" s="1"/>
      <c r="X3" s="1"/>
      <c r="Y3" s="1"/>
      <c r="Z3" s="1"/>
      <c r="AA3" s="1"/>
      <c r="AB3" s="1"/>
      <c r="AC3" s="1"/>
    </row>
    <row r="4" spans="1:29" ht="30.75" customHeight="1" x14ac:dyDescent="0.25">
      <c r="A4" s="16"/>
      <c r="B4" s="259" t="s">
        <v>112</v>
      </c>
      <c r="C4" s="260"/>
      <c r="D4" s="260"/>
      <c r="E4" s="261"/>
      <c r="F4" s="259" t="s">
        <v>101</v>
      </c>
      <c r="G4" s="260"/>
      <c r="H4" s="260"/>
      <c r="I4" s="260"/>
      <c r="J4" s="260"/>
      <c r="K4" s="1"/>
      <c r="L4" s="1"/>
      <c r="M4" s="1"/>
      <c r="N4" s="1"/>
      <c r="O4" s="1"/>
      <c r="P4" s="1"/>
      <c r="Q4" s="1"/>
      <c r="R4" s="1"/>
      <c r="S4" s="1"/>
      <c r="T4" s="1"/>
      <c r="U4" s="1"/>
      <c r="V4" s="1"/>
      <c r="W4" s="1"/>
      <c r="X4" s="1"/>
      <c r="Y4" s="1"/>
      <c r="Z4" s="1"/>
      <c r="AA4" s="1"/>
      <c r="AB4" s="1"/>
      <c r="AC4" s="1"/>
    </row>
    <row r="5" spans="1:29" ht="26.25" customHeight="1" x14ac:dyDescent="0.25">
      <c r="A5" s="299" t="s">
        <v>111</v>
      </c>
      <c r="B5" s="275">
        <v>2019</v>
      </c>
      <c r="C5" s="276">
        <v>2024</v>
      </c>
      <c r="D5" s="276">
        <v>2025</v>
      </c>
      <c r="E5" s="302" t="s">
        <v>188</v>
      </c>
      <c r="F5" s="17">
        <v>2019</v>
      </c>
      <c r="G5" s="18">
        <v>2024</v>
      </c>
      <c r="H5" s="18">
        <v>2025</v>
      </c>
      <c r="I5" s="304" t="s">
        <v>188</v>
      </c>
      <c r="J5" s="304"/>
      <c r="K5" s="1"/>
      <c r="L5" s="1"/>
      <c r="M5" s="1"/>
      <c r="N5" s="1"/>
      <c r="O5" s="1"/>
      <c r="P5" s="1"/>
      <c r="Q5" s="1"/>
      <c r="R5" s="1"/>
      <c r="S5" s="1"/>
      <c r="T5" s="1"/>
      <c r="U5" s="1"/>
      <c r="V5" s="1"/>
      <c r="W5" s="1"/>
      <c r="X5" s="1"/>
      <c r="Y5" s="1"/>
      <c r="Z5" s="1"/>
      <c r="AA5" s="1"/>
      <c r="AB5" s="1"/>
      <c r="AC5" s="1"/>
    </row>
    <row r="6" spans="1:29" ht="27" customHeight="1" x14ac:dyDescent="0.25">
      <c r="A6" s="299"/>
      <c r="B6" s="300"/>
      <c r="C6" s="301"/>
      <c r="D6" s="301"/>
      <c r="E6" s="303"/>
      <c r="F6" s="273" t="s">
        <v>135</v>
      </c>
      <c r="G6" s="265"/>
      <c r="H6" s="305"/>
      <c r="I6" s="188" t="s">
        <v>136</v>
      </c>
      <c r="J6" s="189" t="s">
        <v>137</v>
      </c>
      <c r="K6" s="1"/>
      <c r="L6" s="1"/>
      <c r="M6" s="1"/>
      <c r="N6" s="1"/>
      <c r="O6" s="1"/>
      <c r="P6" s="1"/>
      <c r="Q6" s="1"/>
      <c r="R6" s="1"/>
      <c r="S6" s="1"/>
      <c r="T6" s="1"/>
      <c r="U6" s="1"/>
      <c r="V6" s="1"/>
      <c r="W6" s="1"/>
      <c r="X6" s="1"/>
      <c r="Y6" s="1"/>
      <c r="Z6" s="1"/>
      <c r="AA6" s="1"/>
      <c r="AB6" s="1"/>
      <c r="AC6" s="1"/>
    </row>
    <row r="7" spans="1:29" ht="18.899999999999999" customHeight="1" x14ac:dyDescent="0.25">
      <c r="A7" s="306" t="s">
        <v>28</v>
      </c>
      <c r="B7" s="290">
        <v>1682501</v>
      </c>
      <c r="C7" s="292">
        <v>2093851</v>
      </c>
      <c r="D7" s="292">
        <v>2097224</v>
      </c>
      <c r="E7" s="294">
        <f>(D7/C7)-1</f>
        <v>1.610907366379033E-3</v>
      </c>
      <c r="F7" s="28">
        <v>33774</v>
      </c>
      <c r="G7" s="28">
        <v>35811</v>
      </c>
      <c r="H7" s="28">
        <v>34366</v>
      </c>
      <c r="I7" s="29">
        <f>(H7/G7)-1</f>
        <v>-4.0350730222557307E-2</v>
      </c>
      <c r="J7" s="30"/>
      <c r="K7" s="1"/>
      <c r="L7" s="1"/>
      <c r="M7" s="1"/>
      <c r="N7" s="1"/>
      <c r="O7" s="1"/>
      <c r="P7" s="1"/>
      <c r="Q7" s="1"/>
      <c r="R7" s="1"/>
      <c r="S7" s="1"/>
      <c r="T7" s="1"/>
      <c r="U7" s="1"/>
      <c r="V7" s="1"/>
      <c r="W7" s="1"/>
      <c r="X7" s="1"/>
      <c r="Y7" s="1"/>
      <c r="Z7" s="1"/>
      <c r="AA7" s="1"/>
      <c r="AB7" s="1"/>
      <c r="AC7" s="1"/>
    </row>
    <row r="8" spans="1:29" ht="18.899999999999999" customHeight="1" thickBot="1" x14ac:dyDescent="0.3">
      <c r="A8" s="307"/>
      <c r="B8" s="291"/>
      <c r="C8" s="293"/>
      <c r="D8" s="293"/>
      <c r="E8" s="295"/>
      <c r="F8" s="50">
        <f>F7/B7</f>
        <v>2.0073687920542097E-2</v>
      </c>
      <c r="G8" s="50">
        <f>G7/C7</f>
        <v>1.7102936168810482E-2</v>
      </c>
      <c r="H8" s="50">
        <f>H7/D7</f>
        <v>1.6386423195614775E-2</v>
      </c>
      <c r="I8" s="33"/>
      <c r="J8" s="26">
        <f>(H8/G8)-1</f>
        <v>-4.1894149994102459E-2</v>
      </c>
      <c r="K8" s="1"/>
      <c r="L8" s="1"/>
      <c r="M8" s="1"/>
      <c r="N8" s="1"/>
      <c r="O8" s="1"/>
      <c r="P8" s="1"/>
      <c r="Q8" s="1"/>
      <c r="R8" s="1"/>
      <c r="S8" s="1"/>
      <c r="T8" s="1"/>
      <c r="U8" s="1"/>
      <c r="V8" s="1"/>
      <c r="W8" s="1"/>
      <c r="X8" s="1"/>
      <c r="Y8" s="1"/>
      <c r="Z8" s="1"/>
      <c r="AA8" s="1"/>
      <c r="AB8" s="1"/>
      <c r="AC8" s="1"/>
    </row>
    <row r="9" spans="1:29" ht="18.899999999999999" customHeight="1"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row>
    <row r="10" spans="1:29" ht="18.899999999999999"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row>
    <row r="11" spans="1:29" ht="18.899999999999999" customHeight="1"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row>
    <row r="12" spans="1:29" ht="18.899999999999999"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row>
    <row r="13" spans="1:29" ht="18.899999999999999"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row>
    <row r="14" spans="1:29" ht="18.899999999999999"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row>
    <row r="15" spans="1:29"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row>
    <row r="16" spans="1:29"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row>
    <row r="17" spans="1:29" ht="18.899999999999999"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row>
    <row r="18" spans="1:29" ht="18.899999999999999"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row>
    <row r="19" spans="1:29" ht="18.899999999999999"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row>
    <row r="20" spans="1:29"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row>
    <row r="21" spans="1:29"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row>
    <row r="22" spans="1:29"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row>
    <row r="23" spans="1:29"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row>
    <row r="24" spans="1:29" ht="18.899999999999999"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row>
    <row r="25" spans="1:29"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row>
    <row r="26" spans="1:29"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c r="AC26" s="1"/>
    </row>
    <row r="27" spans="1:29"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row>
    <row r="28" spans="1:29"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row>
    <row r="29" spans="1:29"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row>
    <row r="30" spans="1:29"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row>
    <row r="31" spans="1:29"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row>
    <row r="32" spans="1:29"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row>
    <row r="33" spans="1:29"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row>
    <row r="34" spans="1:29"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row>
    <row r="35" spans="1:29"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row>
    <row r="37" spans="1:29" x14ac:dyDescent="0.25">
      <c r="I37" s="1"/>
    </row>
    <row r="48" spans="1:29" x14ac:dyDescent="0.25">
      <c r="K48" s="1"/>
    </row>
  </sheetData>
  <mergeCells count="14">
    <mergeCell ref="B4:E4"/>
    <mergeCell ref="F4:J4"/>
    <mergeCell ref="A7:A8"/>
    <mergeCell ref="B7:B8"/>
    <mergeCell ref="D7:D8"/>
    <mergeCell ref="E7:E8"/>
    <mergeCell ref="A5:A6"/>
    <mergeCell ref="B5:B6"/>
    <mergeCell ref="D5:D6"/>
    <mergeCell ref="E5:E6"/>
    <mergeCell ref="I5:J5"/>
    <mergeCell ref="F6:H6"/>
    <mergeCell ref="C5:C6"/>
    <mergeCell ref="C7:C8"/>
  </mergeCells>
  <printOptions horizontalCentered="1"/>
  <pageMargins left="0.23622047244094491" right="0.23622047244094491" top="0.74803149606299213" bottom="0.74803149606299213" header="0.31496062992125984" footer="0.31496062992125984"/>
  <pageSetup paperSize="9" scale="91" orientation="portrait" verticalDpi="0"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F3A722-07FE-4348-94C1-50848E912BEA}">
  <sheetPr>
    <pageSetUpPr fitToPage="1"/>
  </sheetPr>
  <dimension ref="A1:AB48"/>
  <sheetViews>
    <sheetView showGridLines="0" zoomScaleNormal="100" workbookViewId="0">
      <selection activeCell="B2" sqref="B2"/>
    </sheetView>
  </sheetViews>
  <sheetFormatPr defaultColWidth="9.109375" defaultRowHeight="12" x14ac:dyDescent="0.25"/>
  <cols>
    <col min="1" max="1" width="34.6640625" style="3" customWidth="1"/>
    <col min="2" max="5" width="10.6640625" style="3" customWidth="1"/>
    <col min="6" max="6" width="3.33203125" style="3" customWidth="1"/>
    <col min="7" max="16384" width="9.109375" style="3"/>
  </cols>
  <sheetData>
    <row r="1" spans="1:28" ht="6.75" customHeight="1" x14ac:dyDescent="0.25"/>
    <row r="2" spans="1:28" ht="18.899999999999999" customHeight="1" x14ac:dyDescent="0.3">
      <c r="A2" s="14" t="s">
        <v>213</v>
      </c>
      <c r="B2" s="15"/>
      <c r="C2" s="2"/>
      <c r="D2" s="2"/>
      <c r="E2" s="2"/>
      <c r="F2" s="1"/>
      <c r="G2" s="1"/>
      <c r="H2" s="1"/>
      <c r="I2" s="1"/>
      <c r="J2" s="1"/>
      <c r="K2" s="1"/>
      <c r="L2" s="1"/>
      <c r="M2" s="1"/>
      <c r="N2" s="1"/>
      <c r="O2" s="1"/>
      <c r="P2" s="1"/>
      <c r="Q2" s="1"/>
      <c r="R2" s="1"/>
      <c r="S2" s="1"/>
      <c r="T2" s="1"/>
      <c r="U2" s="1"/>
      <c r="V2" s="1"/>
      <c r="W2" s="1"/>
      <c r="X2" s="1"/>
      <c r="Y2" s="1"/>
      <c r="Z2" s="1"/>
      <c r="AA2" s="1"/>
      <c r="AB2" s="1"/>
    </row>
    <row r="3" spans="1:28" ht="18.899999999999999" customHeight="1" thickBot="1" x14ac:dyDescent="0.3">
      <c r="A3" s="2"/>
      <c r="B3" s="2"/>
      <c r="C3" s="2"/>
      <c r="D3" s="2"/>
      <c r="E3" s="2"/>
      <c r="F3" s="1"/>
      <c r="G3" s="1"/>
      <c r="H3" s="1"/>
      <c r="I3" s="1"/>
      <c r="J3" s="1"/>
      <c r="K3" s="1"/>
      <c r="L3" s="1"/>
      <c r="M3" s="1"/>
      <c r="N3" s="1"/>
      <c r="O3" s="1"/>
      <c r="P3" s="1"/>
      <c r="Q3" s="1"/>
      <c r="R3" s="1"/>
      <c r="S3" s="1"/>
      <c r="T3" s="1"/>
      <c r="U3" s="1"/>
      <c r="V3" s="1"/>
      <c r="W3" s="1"/>
      <c r="X3" s="1"/>
      <c r="Y3" s="1"/>
      <c r="Z3" s="1"/>
      <c r="AA3" s="1"/>
      <c r="AB3" s="1"/>
    </row>
    <row r="4" spans="1:28" ht="24" customHeight="1" x14ac:dyDescent="0.25">
      <c r="A4" s="16"/>
      <c r="B4" s="259" t="s">
        <v>114</v>
      </c>
      <c r="C4" s="260"/>
      <c r="D4" s="260"/>
      <c r="E4" s="261"/>
      <c r="F4" s="1"/>
      <c r="G4" s="1"/>
      <c r="H4" s="1"/>
      <c r="I4" s="1"/>
      <c r="J4" s="1"/>
      <c r="K4" s="1"/>
      <c r="L4" s="1"/>
      <c r="M4" s="1"/>
      <c r="N4" s="1"/>
      <c r="O4" s="1"/>
      <c r="P4" s="1"/>
      <c r="Q4" s="1"/>
      <c r="R4" s="1"/>
      <c r="S4" s="1"/>
      <c r="T4" s="1"/>
      <c r="U4" s="1"/>
      <c r="V4" s="1"/>
      <c r="W4" s="1"/>
      <c r="X4" s="1"/>
      <c r="Y4" s="1"/>
      <c r="Z4" s="1"/>
      <c r="AA4" s="1"/>
      <c r="AB4" s="1"/>
    </row>
    <row r="5" spans="1:28" ht="30" customHeight="1" x14ac:dyDescent="0.25">
      <c r="A5" s="9" t="s">
        <v>102</v>
      </c>
      <c r="B5" s="17">
        <v>2019</v>
      </c>
      <c r="C5" s="18">
        <v>2024</v>
      </c>
      <c r="D5" s="18">
        <v>2025</v>
      </c>
      <c r="E5" s="19" t="s">
        <v>188</v>
      </c>
      <c r="F5" s="1"/>
      <c r="G5" s="1"/>
      <c r="H5" s="1"/>
      <c r="I5" s="1"/>
      <c r="J5" s="1"/>
      <c r="K5" s="1"/>
      <c r="L5" s="1"/>
      <c r="M5" s="1"/>
      <c r="N5" s="1"/>
      <c r="O5" s="1"/>
      <c r="P5" s="1"/>
      <c r="Q5" s="1"/>
      <c r="R5" s="1"/>
      <c r="S5" s="1"/>
      <c r="T5" s="1"/>
      <c r="U5" s="1"/>
      <c r="V5" s="1"/>
      <c r="W5" s="1"/>
      <c r="X5" s="1"/>
      <c r="Y5" s="1"/>
      <c r="Z5" s="1"/>
      <c r="AA5" s="1"/>
      <c r="AB5" s="1"/>
    </row>
    <row r="6" spans="1:28" ht="18.899999999999999" customHeight="1" x14ac:dyDescent="0.25">
      <c r="A6" s="20" t="s">
        <v>161</v>
      </c>
      <c r="B6" s="21">
        <v>14076</v>
      </c>
      <c r="C6" s="22">
        <v>16684</v>
      </c>
      <c r="D6" s="22">
        <v>19831</v>
      </c>
      <c r="E6" s="23">
        <f>(D6/C6)-1</f>
        <v>0.18862383121553594</v>
      </c>
      <c r="F6" s="1"/>
      <c r="G6" s="1"/>
      <c r="H6" s="1"/>
      <c r="I6" s="1"/>
      <c r="J6" s="1"/>
      <c r="K6" s="1"/>
      <c r="L6" s="1"/>
      <c r="M6" s="1"/>
      <c r="N6" s="1"/>
      <c r="O6" s="1"/>
      <c r="P6" s="1"/>
      <c r="Q6" s="1"/>
      <c r="R6" s="1"/>
      <c r="S6" s="1"/>
      <c r="T6" s="1"/>
      <c r="U6" s="1"/>
      <c r="V6" s="1"/>
      <c r="W6" s="1"/>
      <c r="X6" s="1"/>
      <c r="Y6" s="1"/>
      <c r="Z6" s="1"/>
      <c r="AA6" s="1"/>
      <c r="AB6" s="1"/>
    </row>
    <row r="7" spans="1:28" ht="18.899999999999999" customHeight="1" x14ac:dyDescent="0.25">
      <c r="A7" s="20" t="s">
        <v>113</v>
      </c>
      <c r="B7" s="24">
        <v>7059</v>
      </c>
      <c r="C7" s="10">
        <v>8862</v>
      </c>
      <c r="D7" s="10">
        <v>11458</v>
      </c>
      <c r="E7" s="25">
        <f t="shared" ref="E7:E9" si="0">(D7/C7)-1</f>
        <v>0.29293613179869094</v>
      </c>
      <c r="F7" s="1"/>
      <c r="G7" s="1"/>
      <c r="H7" s="1"/>
      <c r="I7" s="1"/>
      <c r="J7" s="1"/>
      <c r="K7" s="1"/>
      <c r="L7" s="1"/>
      <c r="M7" s="1"/>
      <c r="N7" s="1"/>
      <c r="O7" s="1"/>
      <c r="P7" s="1"/>
      <c r="Q7" s="1"/>
      <c r="R7" s="1"/>
      <c r="S7" s="1"/>
      <c r="T7" s="1"/>
      <c r="U7" s="1"/>
      <c r="V7" s="1"/>
      <c r="W7" s="1"/>
      <c r="X7" s="1"/>
      <c r="Y7" s="1"/>
      <c r="Z7" s="1"/>
      <c r="AA7" s="1"/>
      <c r="AB7" s="1"/>
    </row>
    <row r="8" spans="1:28" ht="18.899999999999999" customHeight="1" x14ac:dyDescent="0.25">
      <c r="A8" s="20" t="s">
        <v>109</v>
      </c>
      <c r="B8" s="24">
        <v>3756</v>
      </c>
      <c r="C8" s="10">
        <v>4070</v>
      </c>
      <c r="D8" s="10">
        <v>4526</v>
      </c>
      <c r="E8" s="25">
        <f t="shared" si="0"/>
        <v>0.11203931203931194</v>
      </c>
      <c r="F8" s="1"/>
      <c r="G8" s="1"/>
      <c r="H8" s="1"/>
      <c r="I8" s="1"/>
      <c r="J8" s="1"/>
      <c r="K8" s="1"/>
      <c r="L8" s="1"/>
      <c r="M8" s="1"/>
      <c r="N8" s="1"/>
      <c r="O8" s="1"/>
      <c r="P8" s="1"/>
      <c r="Q8" s="1"/>
      <c r="R8" s="1"/>
      <c r="S8" s="1"/>
      <c r="T8" s="1"/>
      <c r="U8" s="1"/>
      <c r="V8" s="1"/>
      <c r="W8" s="1"/>
      <c r="X8" s="1"/>
      <c r="Y8" s="1"/>
      <c r="Z8" s="1"/>
      <c r="AA8" s="1"/>
      <c r="AB8" s="1"/>
    </row>
    <row r="9" spans="1:28" ht="18.899999999999999" customHeight="1" thickBot="1" x14ac:dyDescent="0.3">
      <c r="A9" s="11" t="s">
        <v>28</v>
      </c>
      <c r="B9" s="8">
        <f>SUM(B6:B8)</f>
        <v>24891</v>
      </c>
      <c r="C9" s="12">
        <f>SUM(C6:C8)</f>
        <v>29616</v>
      </c>
      <c r="D9" s="12">
        <f>SUM(D6:D8)</f>
        <v>35815</v>
      </c>
      <c r="E9" s="26">
        <f t="shared" si="0"/>
        <v>0.20931253376553216</v>
      </c>
      <c r="F9" s="1"/>
      <c r="G9" s="1"/>
      <c r="H9" s="1"/>
      <c r="I9" s="1"/>
      <c r="J9" s="1"/>
      <c r="K9" s="1"/>
      <c r="L9" s="1"/>
      <c r="M9" s="1"/>
      <c r="N9" s="1"/>
      <c r="O9" s="1"/>
      <c r="P9" s="1"/>
      <c r="Q9" s="1"/>
      <c r="R9" s="1"/>
      <c r="S9" s="1"/>
      <c r="T9" s="1"/>
      <c r="U9" s="1"/>
      <c r="V9" s="1"/>
      <c r="W9" s="1"/>
      <c r="X9" s="1"/>
      <c r="Y9" s="1"/>
      <c r="Z9" s="1"/>
      <c r="AA9" s="1"/>
      <c r="AB9" s="1"/>
    </row>
    <row r="10" spans="1:28" ht="18.899999999999999"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row>
    <row r="11" spans="1:28" ht="18.899999999999999" customHeight="1"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row>
    <row r="12" spans="1:28" ht="18.899999999999999"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row>
    <row r="13" spans="1:28" ht="18.899999999999999"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row>
    <row r="14" spans="1:28" ht="18.899999999999999"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row>
    <row r="15" spans="1:28"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row>
    <row r="16" spans="1:28"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row>
    <row r="17" spans="1:28" ht="18.899999999999999"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row>
    <row r="18" spans="1:28" ht="18.899999999999999"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row>
    <row r="19" spans="1:28" ht="18.899999999999999"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row>
    <row r="20" spans="1:28"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row>
    <row r="21" spans="1:28"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row>
    <row r="22" spans="1:28"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row>
    <row r="23" spans="1:28"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row>
    <row r="24" spans="1:28" ht="18.899999999999999"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row>
    <row r="25" spans="1:28" ht="18.899999999999999"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row>
    <row r="26" spans="1:28" ht="18.899999999999999"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c r="AB26" s="1"/>
    </row>
    <row r="27" spans="1:28" ht="18.899999999999999"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row>
    <row r="28" spans="1:28" ht="18.899999999999999"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spans="1:28" ht="18.899999999999999"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row>
    <row r="30" spans="1:28"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row>
    <row r="31" spans="1:28"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row>
    <row r="32" spans="1:28"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row>
    <row r="33" spans="1:28"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row>
    <row r="34" spans="1:28"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7" spans="1:28" x14ac:dyDescent="0.25">
      <c r="H37" s="1"/>
    </row>
    <row r="48" spans="1:28" x14ac:dyDescent="0.25">
      <c r="J48" s="1"/>
    </row>
  </sheetData>
  <mergeCells count="1">
    <mergeCell ref="B4:E4"/>
  </mergeCells>
  <printOptions horizontalCentered="1"/>
  <pageMargins left="0.70866141732283472" right="0.70866141732283472" top="0.74803149606299213" bottom="0.74803149606299213" header="0.31496062992125984" footer="0.31496062992125984"/>
  <pageSetup paperSize="9" orientation="portrait" verticalDpi="0" r:id="rId1"/>
  <ignoredErrors>
    <ignoredError sqref="D9 B9:C9" formulaRange="1"/>
  </ignoredError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921606-A70F-4C00-856A-128CE46064D9}">
  <sheetPr>
    <pageSetUpPr fitToPage="1"/>
  </sheetPr>
  <dimension ref="A1:AA47"/>
  <sheetViews>
    <sheetView showGridLines="0" topLeftCell="B1" zoomScaleNormal="100" workbookViewId="0">
      <selection activeCell="N2" sqref="N2"/>
    </sheetView>
  </sheetViews>
  <sheetFormatPr defaultColWidth="9.109375" defaultRowHeight="12" x14ac:dyDescent="0.25"/>
  <cols>
    <col min="1" max="1" width="27.109375" style="3" customWidth="1"/>
    <col min="2" max="2" width="22.88671875" style="3" customWidth="1"/>
    <col min="3" max="3" width="3.88671875" style="3" customWidth="1"/>
    <col min="4" max="16384" width="9.109375" style="3"/>
  </cols>
  <sheetData>
    <row r="1" spans="1:27" ht="6.75" customHeight="1" x14ac:dyDescent="0.25">
      <c r="A1" s="2"/>
      <c r="B1" s="2"/>
      <c r="C1" s="1"/>
      <c r="D1" s="1"/>
      <c r="E1" s="1"/>
      <c r="F1" s="1"/>
      <c r="G1" s="1"/>
      <c r="H1" s="1"/>
      <c r="I1" s="1"/>
      <c r="J1" s="1"/>
      <c r="K1" s="1"/>
      <c r="L1" s="1"/>
      <c r="M1" s="1"/>
      <c r="N1" s="1"/>
      <c r="O1" s="1"/>
      <c r="P1" s="1"/>
      <c r="Q1" s="1"/>
      <c r="R1" s="1"/>
      <c r="S1" s="1"/>
      <c r="T1" s="1"/>
      <c r="U1" s="1"/>
      <c r="V1" s="1"/>
      <c r="W1" s="1"/>
      <c r="X1" s="1"/>
      <c r="Y1" s="1"/>
      <c r="Z1" s="1"/>
      <c r="AA1" s="1"/>
    </row>
    <row r="2" spans="1:27" ht="21" customHeight="1" x14ac:dyDescent="0.3">
      <c r="A2" s="14" t="s">
        <v>212</v>
      </c>
      <c r="B2" s="190"/>
      <c r="C2" s="190"/>
      <c r="D2" s="190"/>
      <c r="E2" s="190"/>
      <c r="F2" s="1"/>
      <c r="G2" s="1"/>
      <c r="H2" s="1"/>
      <c r="I2" s="1"/>
      <c r="J2" s="1"/>
      <c r="K2" s="1"/>
      <c r="L2" s="1"/>
      <c r="M2" s="1"/>
      <c r="N2" s="1"/>
      <c r="O2" s="1"/>
      <c r="P2" s="1"/>
      <c r="Q2" s="1"/>
      <c r="R2" s="1"/>
      <c r="S2" s="1"/>
      <c r="T2" s="1"/>
      <c r="U2" s="1"/>
      <c r="V2" s="1"/>
      <c r="W2" s="1"/>
      <c r="X2" s="1"/>
      <c r="Y2" s="1"/>
      <c r="Z2" s="1"/>
      <c r="AA2" s="1"/>
    </row>
    <row r="3" spans="1:27" ht="17.100000000000001" customHeight="1" thickBot="1" x14ac:dyDescent="0.3">
      <c r="A3" s="9"/>
      <c r="B3" s="9"/>
      <c r="C3" s="9"/>
      <c r="D3" s="1"/>
      <c r="E3" s="1"/>
      <c r="F3" s="1"/>
      <c r="G3" s="1"/>
      <c r="H3" s="1"/>
      <c r="I3" s="1"/>
      <c r="J3" s="1"/>
      <c r="K3" s="1"/>
      <c r="L3" s="1"/>
      <c r="M3" s="1"/>
      <c r="N3" s="1"/>
      <c r="O3" s="1"/>
      <c r="P3" s="1"/>
      <c r="Q3" s="1"/>
      <c r="R3" s="1"/>
      <c r="S3" s="1"/>
      <c r="T3" s="1"/>
      <c r="U3" s="1"/>
      <c r="V3" s="1"/>
      <c r="W3" s="1"/>
      <c r="X3" s="1"/>
      <c r="Y3" s="1"/>
      <c r="Z3" s="1"/>
      <c r="AA3" s="1"/>
    </row>
    <row r="4" spans="1:27" ht="23.25" customHeight="1" x14ac:dyDescent="0.25">
      <c r="A4" s="198" t="s">
        <v>115</v>
      </c>
      <c r="B4" s="197" t="s">
        <v>116</v>
      </c>
      <c r="C4" s="1"/>
      <c r="D4" s="1"/>
      <c r="E4" s="1"/>
      <c r="F4" s="1"/>
      <c r="G4" s="1"/>
      <c r="H4" s="1"/>
      <c r="I4" s="1"/>
      <c r="J4" s="1"/>
      <c r="K4" s="1"/>
      <c r="L4" s="1"/>
      <c r="M4" s="1"/>
      <c r="N4" s="1"/>
      <c r="O4" s="1"/>
      <c r="P4" s="1"/>
      <c r="Q4" s="1"/>
      <c r="R4" s="1"/>
      <c r="S4" s="1"/>
      <c r="T4" s="1"/>
      <c r="U4" s="1"/>
      <c r="V4" s="1"/>
      <c r="W4" s="1"/>
      <c r="X4" s="1"/>
      <c r="Y4" s="1"/>
      <c r="Z4" s="1"/>
      <c r="AA4" s="1"/>
    </row>
    <row r="5" spans="1:27" ht="18.899999999999999" customHeight="1" x14ac:dyDescent="0.25">
      <c r="A5" s="199">
        <v>0</v>
      </c>
      <c r="B5" s="24">
        <v>4111</v>
      </c>
      <c r="C5" s="1"/>
      <c r="D5" s="1"/>
      <c r="E5" s="1"/>
      <c r="F5" s="1"/>
      <c r="G5" s="1"/>
      <c r="H5" s="1"/>
      <c r="I5" s="1"/>
      <c r="J5" s="1"/>
      <c r="K5" s="1"/>
      <c r="L5" s="1"/>
      <c r="M5" s="1"/>
      <c r="N5" s="1"/>
      <c r="O5" s="1"/>
      <c r="P5" s="1"/>
      <c r="Q5" s="1"/>
      <c r="R5" s="1"/>
      <c r="S5" s="1"/>
      <c r="T5" s="1"/>
      <c r="U5" s="1"/>
      <c r="V5" s="1"/>
      <c r="W5" s="1"/>
      <c r="X5" s="1"/>
      <c r="Y5" s="1"/>
      <c r="Z5" s="1"/>
      <c r="AA5" s="1"/>
    </row>
    <row r="6" spans="1:27" ht="18.899999999999999" customHeight="1" x14ac:dyDescent="0.25">
      <c r="A6" s="199">
        <v>1</v>
      </c>
      <c r="B6" s="24">
        <v>6</v>
      </c>
      <c r="C6" s="1"/>
      <c r="D6" s="1"/>
      <c r="E6" s="1"/>
      <c r="F6" s="1"/>
      <c r="G6" s="1"/>
      <c r="H6" s="1"/>
      <c r="I6" s="1"/>
      <c r="J6" s="1"/>
      <c r="K6" s="1"/>
      <c r="L6" s="1"/>
      <c r="M6" s="1"/>
      <c r="N6" s="1"/>
      <c r="O6" s="1"/>
      <c r="P6" s="1"/>
      <c r="Q6" s="1"/>
      <c r="R6" s="1"/>
      <c r="S6" s="1"/>
      <c r="T6" s="1"/>
      <c r="U6" s="1"/>
      <c r="V6" s="1"/>
      <c r="W6" s="1"/>
      <c r="X6" s="1"/>
      <c r="Y6" s="1"/>
      <c r="Z6" s="1"/>
      <c r="AA6" s="1"/>
    </row>
    <row r="7" spans="1:27" ht="18.899999999999999" customHeight="1" x14ac:dyDescent="0.25">
      <c r="A7" s="199">
        <v>2</v>
      </c>
      <c r="B7" s="24">
        <v>36</v>
      </c>
      <c r="C7" s="1"/>
      <c r="D7" s="1"/>
      <c r="E7" s="1"/>
      <c r="F7" s="1"/>
      <c r="G7" s="1"/>
      <c r="H7" s="1"/>
      <c r="I7" s="1"/>
      <c r="J7" s="1"/>
      <c r="K7" s="1"/>
      <c r="L7" s="1"/>
      <c r="M7" s="1"/>
      <c r="N7" s="1"/>
      <c r="O7" s="1"/>
      <c r="P7" s="1"/>
      <c r="Q7" s="1"/>
      <c r="R7" s="1"/>
      <c r="S7" s="1"/>
      <c r="T7" s="1"/>
      <c r="U7" s="1"/>
      <c r="V7" s="1"/>
      <c r="W7" s="1"/>
      <c r="X7" s="1"/>
      <c r="Y7" s="1"/>
      <c r="Z7" s="1"/>
      <c r="AA7" s="1"/>
    </row>
    <row r="8" spans="1:27" ht="18.899999999999999" customHeight="1" x14ac:dyDescent="0.25">
      <c r="A8" s="199">
        <v>3</v>
      </c>
      <c r="B8" s="24">
        <v>8252</v>
      </c>
      <c r="C8" s="1"/>
      <c r="D8" s="1"/>
      <c r="E8" s="1"/>
      <c r="F8" s="1"/>
      <c r="G8" s="1"/>
      <c r="H8" s="1"/>
      <c r="I8" s="1"/>
      <c r="J8" s="1"/>
      <c r="K8" s="1"/>
      <c r="L8" s="1"/>
      <c r="M8" s="1"/>
      <c r="N8" s="1"/>
      <c r="O8" s="1"/>
      <c r="P8" s="1"/>
      <c r="Q8" s="1"/>
      <c r="R8" s="1"/>
      <c r="S8" s="1"/>
      <c r="T8" s="1"/>
      <c r="U8" s="1"/>
      <c r="V8" s="1"/>
      <c r="W8" s="1"/>
      <c r="X8" s="1"/>
      <c r="Y8" s="1"/>
      <c r="Z8" s="1"/>
      <c r="AA8" s="1"/>
    </row>
    <row r="9" spans="1:27" ht="18.899999999999999" customHeight="1" x14ac:dyDescent="0.25">
      <c r="A9" s="199">
        <v>4</v>
      </c>
      <c r="B9" s="24">
        <v>1206</v>
      </c>
      <c r="C9" s="1"/>
      <c r="D9" s="1"/>
      <c r="E9" s="1"/>
      <c r="F9" s="1"/>
      <c r="G9" s="1"/>
      <c r="H9" s="1"/>
      <c r="I9" s="1"/>
      <c r="J9" s="1"/>
      <c r="K9" s="1"/>
      <c r="L9" s="1"/>
      <c r="M9" s="1"/>
      <c r="N9" s="1"/>
      <c r="O9" s="1"/>
      <c r="P9" s="1"/>
      <c r="Q9" s="1"/>
      <c r="R9" s="1"/>
      <c r="S9" s="1"/>
      <c r="T9" s="1"/>
      <c r="U9" s="1"/>
      <c r="V9" s="1"/>
      <c r="W9" s="1"/>
      <c r="X9" s="1"/>
      <c r="Y9" s="1"/>
      <c r="Z9" s="1"/>
      <c r="AA9" s="1"/>
    </row>
    <row r="10" spans="1:27" ht="18.899999999999999" customHeight="1" x14ac:dyDescent="0.25">
      <c r="A10" s="199">
        <v>5</v>
      </c>
      <c r="B10" s="24">
        <v>3410</v>
      </c>
      <c r="C10" s="1"/>
      <c r="D10" s="1"/>
      <c r="E10" s="1"/>
      <c r="F10" s="1"/>
      <c r="G10" s="1"/>
      <c r="H10" s="1"/>
      <c r="I10" s="1"/>
      <c r="J10" s="1"/>
      <c r="K10" s="1"/>
      <c r="L10" s="1"/>
      <c r="M10" s="1"/>
      <c r="N10" s="1"/>
      <c r="O10" s="1"/>
      <c r="P10" s="1"/>
      <c r="Q10" s="1"/>
      <c r="R10" s="1"/>
      <c r="S10" s="1"/>
      <c r="T10" s="1"/>
      <c r="U10" s="1"/>
      <c r="V10" s="1"/>
      <c r="W10" s="1"/>
      <c r="X10" s="1"/>
      <c r="Y10" s="1"/>
      <c r="Z10" s="1"/>
      <c r="AA10" s="1"/>
    </row>
    <row r="11" spans="1:27" ht="18.899999999999999" customHeight="1" x14ac:dyDescent="0.25">
      <c r="A11" s="199">
        <v>6</v>
      </c>
      <c r="B11" s="24">
        <v>1475</v>
      </c>
      <c r="C11" s="1"/>
      <c r="D11" s="1"/>
      <c r="E11" s="1"/>
      <c r="F11" s="1"/>
      <c r="G11" s="1"/>
      <c r="H11" s="1"/>
      <c r="I11" s="1"/>
      <c r="J11" s="1"/>
      <c r="K11" s="1"/>
      <c r="L11" s="1"/>
      <c r="M11" s="1"/>
      <c r="N11" s="1"/>
      <c r="O11" s="1"/>
      <c r="P11" s="1"/>
      <c r="Q11" s="1"/>
      <c r="R11" s="1"/>
      <c r="S11" s="1"/>
      <c r="T11" s="1"/>
      <c r="U11" s="1"/>
      <c r="V11" s="1"/>
      <c r="W11" s="1"/>
      <c r="X11" s="1"/>
      <c r="Y11" s="1"/>
      <c r="Z11" s="1"/>
      <c r="AA11" s="1"/>
    </row>
    <row r="12" spans="1:27" ht="18.899999999999999" customHeight="1" x14ac:dyDescent="0.25">
      <c r="A12" s="199">
        <v>7</v>
      </c>
      <c r="B12" s="24">
        <v>11955</v>
      </c>
      <c r="C12" s="1"/>
      <c r="D12" s="1"/>
      <c r="E12" s="1"/>
      <c r="F12" s="1"/>
      <c r="G12" s="1"/>
      <c r="H12" s="1"/>
      <c r="I12" s="1"/>
      <c r="J12" s="1"/>
      <c r="K12" s="1"/>
      <c r="L12" s="1"/>
      <c r="M12" s="1"/>
      <c r="N12" s="1"/>
      <c r="O12" s="1"/>
      <c r="P12" s="1"/>
      <c r="Q12" s="1"/>
      <c r="R12" s="1"/>
      <c r="S12" s="1"/>
      <c r="T12" s="1"/>
      <c r="U12" s="1"/>
      <c r="V12" s="1"/>
      <c r="W12" s="1"/>
      <c r="X12" s="1"/>
      <c r="Y12" s="1"/>
      <c r="Z12" s="1"/>
      <c r="AA12" s="1"/>
    </row>
    <row r="13" spans="1:27" ht="18.899999999999999" customHeight="1" x14ac:dyDescent="0.25">
      <c r="A13" s="199">
        <v>8</v>
      </c>
      <c r="B13" s="24">
        <v>2997</v>
      </c>
      <c r="C13" s="1"/>
      <c r="D13" s="1"/>
      <c r="E13" s="1"/>
      <c r="F13" s="1"/>
      <c r="G13" s="1"/>
      <c r="H13" s="1"/>
      <c r="I13" s="1"/>
      <c r="J13" s="1"/>
      <c r="K13" s="1"/>
      <c r="L13" s="1"/>
      <c r="M13" s="1"/>
      <c r="N13" s="1"/>
      <c r="O13" s="1"/>
      <c r="P13" s="1"/>
      <c r="Q13" s="1"/>
      <c r="R13" s="1"/>
      <c r="S13" s="1"/>
      <c r="T13" s="1"/>
      <c r="U13" s="1"/>
      <c r="V13" s="1"/>
      <c r="W13" s="1"/>
      <c r="X13" s="1"/>
      <c r="Y13" s="1"/>
      <c r="Z13" s="1"/>
      <c r="AA13" s="1"/>
    </row>
    <row r="14" spans="1:27" ht="18.899999999999999" customHeight="1" x14ac:dyDescent="0.25">
      <c r="A14" s="199">
        <v>9</v>
      </c>
      <c r="B14" s="24">
        <v>64849</v>
      </c>
      <c r="C14" s="1"/>
      <c r="D14" s="1"/>
      <c r="E14" s="1"/>
      <c r="F14" s="1"/>
      <c r="G14" s="1"/>
      <c r="H14" s="1"/>
      <c r="I14" s="1"/>
      <c r="J14" s="1"/>
      <c r="K14" s="1"/>
      <c r="L14" s="1"/>
      <c r="M14" s="1"/>
      <c r="N14" s="1"/>
      <c r="O14" s="1"/>
      <c r="P14" s="1"/>
      <c r="Q14" s="1"/>
      <c r="R14" s="1"/>
      <c r="S14" s="1"/>
      <c r="T14" s="1"/>
      <c r="U14" s="1"/>
      <c r="V14" s="1"/>
      <c r="W14" s="1"/>
      <c r="X14" s="1"/>
      <c r="Y14" s="1"/>
      <c r="Z14" s="1"/>
      <c r="AA14" s="1"/>
    </row>
    <row r="15" spans="1:27" ht="18.899999999999999" customHeight="1" x14ac:dyDescent="0.25">
      <c r="A15" s="199">
        <v>10</v>
      </c>
      <c r="B15" s="24">
        <v>17245</v>
      </c>
      <c r="C15" s="1"/>
      <c r="D15" s="1"/>
      <c r="E15" s="1"/>
      <c r="F15" s="1"/>
      <c r="G15" s="1"/>
      <c r="H15" s="1"/>
      <c r="I15" s="1"/>
      <c r="J15" s="1"/>
      <c r="K15" s="1"/>
      <c r="L15" s="1"/>
      <c r="M15" s="1"/>
      <c r="N15" s="1"/>
      <c r="O15" s="1"/>
      <c r="P15" s="1"/>
      <c r="Q15" s="1"/>
      <c r="R15" s="1"/>
      <c r="S15" s="1"/>
      <c r="T15" s="1"/>
      <c r="U15" s="1"/>
      <c r="V15" s="1"/>
      <c r="W15" s="1"/>
      <c r="X15" s="1"/>
      <c r="Y15" s="1"/>
      <c r="Z15" s="1"/>
      <c r="AA15" s="1"/>
    </row>
    <row r="16" spans="1:27" ht="18.899999999999999" customHeight="1" x14ac:dyDescent="0.25">
      <c r="A16" s="199">
        <v>11</v>
      </c>
      <c r="B16" s="24">
        <v>127234</v>
      </c>
      <c r="C16" s="1"/>
      <c r="D16" s="1"/>
      <c r="E16" s="1"/>
      <c r="F16" s="1"/>
      <c r="G16" s="1"/>
      <c r="H16" s="1"/>
      <c r="I16" s="1"/>
      <c r="J16" s="1"/>
      <c r="K16" s="1"/>
      <c r="L16" s="1"/>
      <c r="M16" s="1"/>
      <c r="N16" s="1"/>
      <c r="O16" s="1"/>
      <c r="P16" s="1"/>
      <c r="Q16" s="1"/>
      <c r="R16" s="1"/>
      <c r="S16" s="1"/>
      <c r="T16" s="1"/>
      <c r="U16" s="1"/>
      <c r="V16" s="1"/>
      <c r="W16" s="1"/>
      <c r="X16" s="1"/>
      <c r="Y16" s="1"/>
      <c r="Z16" s="1"/>
      <c r="AA16" s="1"/>
    </row>
    <row r="17" spans="1:27" ht="18.899999999999999" customHeight="1" x14ac:dyDescent="0.25">
      <c r="A17" s="199">
        <v>12</v>
      </c>
      <c r="B17" s="24">
        <v>34693</v>
      </c>
      <c r="C17" s="1"/>
      <c r="D17" s="1"/>
      <c r="E17" s="1"/>
      <c r="F17" s="1"/>
      <c r="G17" s="1"/>
      <c r="H17" s="1"/>
      <c r="I17" s="1"/>
      <c r="J17" s="1"/>
      <c r="K17" s="1"/>
      <c r="L17" s="1"/>
      <c r="M17" s="1"/>
      <c r="N17" s="1"/>
      <c r="O17" s="1"/>
      <c r="P17" s="1"/>
      <c r="Q17" s="1"/>
      <c r="R17" s="1"/>
      <c r="S17" s="1"/>
      <c r="T17" s="1"/>
      <c r="U17" s="1"/>
      <c r="V17" s="1"/>
      <c r="W17" s="1"/>
      <c r="X17" s="1"/>
      <c r="Y17" s="1"/>
      <c r="Z17" s="1"/>
      <c r="AA17" s="1"/>
    </row>
    <row r="18" spans="1:27" ht="18.899999999999999" customHeight="1" x14ac:dyDescent="0.25">
      <c r="A18" s="199">
        <v>13</v>
      </c>
      <c r="B18" s="24">
        <v>562823</v>
      </c>
      <c r="C18" s="1"/>
      <c r="D18" s="1"/>
      <c r="E18" s="1"/>
      <c r="F18" s="1"/>
      <c r="G18" s="1"/>
      <c r="H18" s="1"/>
      <c r="I18" s="1"/>
      <c r="J18" s="1"/>
      <c r="K18" s="1"/>
      <c r="L18" s="1"/>
      <c r="M18" s="1"/>
      <c r="N18" s="1"/>
      <c r="O18" s="1"/>
      <c r="P18" s="1"/>
      <c r="Q18" s="1"/>
      <c r="R18" s="1"/>
      <c r="S18" s="1"/>
      <c r="T18" s="1"/>
      <c r="U18" s="1"/>
      <c r="V18" s="1"/>
      <c r="W18" s="1"/>
      <c r="X18" s="1"/>
      <c r="Y18" s="1"/>
      <c r="Z18" s="1"/>
      <c r="AA18" s="1"/>
    </row>
    <row r="19" spans="1:27" ht="18.899999999999999" customHeight="1" thickBot="1" x14ac:dyDescent="0.3">
      <c r="A19" s="200" t="s">
        <v>28</v>
      </c>
      <c r="B19" s="8">
        <f>SUM(B5:B18)</f>
        <v>840292</v>
      </c>
      <c r="C19" s="1"/>
      <c r="D19" s="1"/>
      <c r="E19" s="1"/>
      <c r="F19" s="1"/>
      <c r="G19" s="1"/>
      <c r="H19" s="1"/>
      <c r="I19" s="1"/>
      <c r="J19" s="1"/>
      <c r="K19" s="1"/>
      <c r="L19" s="1"/>
      <c r="M19" s="1"/>
      <c r="N19" s="1"/>
      <c r="O19" s="1"/>
      <c r="P19" s="1"/>
      <c r="Q19" s="1"/>
      <c r="R19" s="1"/>
      <c r="S19" s="1"/>
      <c r="T19" s="1"/>
      <c r="U19" s="1"/>
      <c r="V19" s="1"/>
      <c r="W19" s="1"/>
      <c r="X19" s="1"/>
      <c r="Y19" s="1"/>
      <c r="Z19" s="1"/>
      <c r="AA19" s="1"/>
    </row>
    <row r="20" spans="1:27" ht="17.100000000000001" customHeight="1" x14ac:dyDescent="0.25">
      <c r="A20" s="1"/>
      <c r="B20" s="13"/>
      <c r="C20" s="1"/>
      <c r="D20" s="1"/>
      <c r="E20" s="1"/>
      <c r="F20" s="1"/>
      <c r="G20" s="1"/>
      <c r="H20" s="1"/>
      <c r="I20" s="1"/>
      <c r="J20" s="1"/>
      <c r="K20" s="1"/>
      <c r="L20" s="1"/>
      <c r="M20" s="1"/>
      <c r="N20" s="1"/>
      <c r="O20" s="1"/>
      <c r="P20" s="1"/>
      <c r="Q20" s="1"/>
      <c r="R20" s="1"/>
      <c r="S20" s="1"/>
      <c r="T20" s="1"/>
      <c r="U20" s="1"/>
      <c r="V20" s="1"/>
      <c r="W20" s="1"/>
      <c r="X20" s="1"/>
      <c r="Y20" s="1"/>
      <c r="Z20" s="1"/>
      <c r="AA20" s="1"/>
    </row>
    <row r="21" spans="1:27"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899999999999999"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899999999999999"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899999999999999"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ht="18.899999999999999"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ht="18.899999999999999"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ht="18.899999999999999"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ht="18.899999999999999"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ht="18.899999999999999"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ht="18.899999999999999"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ht="18.899999999999999"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ht="18.899999999999999"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6" spans="1:27" x14ac:dyDescent="0.25">
      <c r="G36" s="1"/>
    </row>
    <row r="47" spans="1:27" x14ac:dyDescent="0.25">
      <c r="I47" s="1"/>
    </row>
  </sheetData>
  <printOptions horizontalCentered="1"/>
  <pageMargins left="0.70866141732283472" right="0.70866141732283472" top="0.74803149606299213" bottom="0.74803149606299213" header="0.31496062992125984" footer="0.31496062992125984"/>
  <pageSetup paperSize="9" orientation="portrait"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D9587-2A79-4EBF-9F09-419667FE6AC2}">
  <sheetPr>
    <pageSetUpPr fitToPage="1"/>
  </sheetPr>
  <dimension ref="A1:AC46"/>
  <sheetViews>
    <sheetView showGridLines="0" zoomScaleNormal="100" workbookViewId="0">
      <selection activeCell="H2" sqref="H2"/>
    </sheetView>
  </sheetViews>
  <sheetFormatPr defaultColWidth="9.109375" defaultRowHeight="12" x14ac:dyDescent="0.25"/>
  <cols>
    <col min="1" max="1" width="20.6640625" style="3" customWidth="1"/>
    <col min="2" max="12" width="9.109375" style="3" customWidth="1"/>
    <col min="13" max="16384" width="9.109375" style="3"/>
  </cols>
  <sheetData>
    <row r="1" spans="1:29" ht="7.5" customHeight="1" x14ac:dyDescent="0.25">
      <c r="A1" s="2"/>
      <c r="B1" s="2"/>
      <c r="C1" s="1"/>
      <c r="D1" s="1"/>
      <c r="E1" s="1"/>
      <c r="F1" s="1"/>
      <c r="G1" s="1"/>
      <c r="H1" s="1"/>
      <c r="I1" s="1"/>
      <c r="J1" s="1"/>
      <c r="K1" s="1"/>
      <c r="L1" s="1"/>
      <c r="M1" s="1"/>
      <c r="N1" s="1"/>
      <c r="O1" s="1"/>
      <c r="P1" s="1"/>
      <c r="Q1" s="1"/>
      <c r="R1" s="1"/>
      <c r="S1" s="1"/>
      <c r="T1" s="1"/>
      <c r="U1" s="1"/>
      <c r="V1" s="1"/>
      <c r="W1" s="1"/>
      <c r="X1" s="1"/>
      <c r="Y1" s="1"/>
      <c r="Z1" s="1"/>
      <c r="AA1" s="1"/>
      <c r="AB1" s="1"/>
      <c r="AC1" s="1"/>
    </row>
    <row r="2" spans="1:29" ht="22.5" customHeight="1" x14ac:dyDescent="0.3">
      <c r="A2" s="14" t="s">
        <v>211</v>
      </c>
      <c r="B2" s="191"/>
      <c r="C2" s="190"/>
      <c r="D2" s="1"/>
      <c r="E2" s="1"/>
      <c r="F2" s="1"/>
      <c r="G2" s="1"/>
      <c r="H2" s="1"/>
      <c r="I2" s="1"/>
      <c r="J2" s="1"/>
      <c r="K2" s="1"/>
      <c r="L2" s="1"/>
      <c r="M2" s="1"/>
      <c r="N2" s="1"/>
      <c r="O2" s="1"/>
      <c r="P2" s="1"/>
      <c r="Q2" s="1"/>
      <c r="R2" s="1"/>
      <c r="S2" s="1"/>
      <c r="T2" s="1"/>
      <c r="U2" s="1"/>
      <c r="V2" s="1"/>
      <c r="W2" s="1"/>
      <c r="X2" s="1"/>
      <c r="Y2" s="1"/>
      <c r="Z2" s="1"/>
      <c r="AA2" s="1"/>
      <c r="AB2" s="1"/>
      <c r="AC2" s="1"/>
    </row>
    <row r="3" spans="1:29" ht="18.899999999999999" customHeight="1" thickBot="1" x14ac:dyDescent="0.3">
      <c r="A3" s="2"/>
      <c r="B3" s="2"/>
      <c r="C3" s="1"/>
      <c r="D3" s="1"/>
      <c r="E3" s="1"/>
      <c r="F3" s="1"/>
      <c r="G3" s="1"/>
      <c r="H3" s="1"/>
      <c r="I3" s="1"/>
      <c r="J3" s="1"/>
      <c r="K3" s="1"/>
      <c r="L3" s="1"/>
      <c r="M3" s="1"/>
      <c r="N3" s="1"/>
      <c r="O3" s="1"/>
      <c r="P3" s="1"/>
      <c r="Q3" s="1"/>
      <c r="R3" s="1"/>
      <c r="S3" s="1"/>
      <c r="T3" s="1"/>
      <c r="U3" s="1"/>
      <c r="V3" s="1"/>
      <c r="W3" s="1"/>
      <c r="X3" s="1"/>
      <c r="Y3" s="1"/>
      <c r="Z3" s="1"/>
      <c r="AA3" s="1"/>
      <c r="AB3" s="1"/>
      <c r="AC3" s="1"/>
    </row>
    <row r="4" spans="1:29" ht="21.75" customHeight="1" thickBot="1" x14ac:dyDescent="0.3">
      <c r="A4" s="4" t="s">
        <v>117</v>
      </c>
      <c r="B4" s="5">
        <v>2016</v>
      </c>
      <c r="C4" s="5">
        <v>2017</v>
      </c>
      <c r="D4" s="5">
        <v>2018</v>
      </c>
      <c r="E4" s="5">
        <v>2019</v>
      </c>
      <c r="F4" s="5">
        <v>2020</v>
      </c>
      <c r="G4" s="5">
        <v>2021</v>
      </c>
      <c r="H4" s="5">
        <v>2022</v>
      </c>
      <c r="I4" s="5">
        <v>2023</v>
      </c>
      <c r="J4" s="5">
        <v>2024</v>
      </c>
      <c r="K4" s="5">
        <v>2025</v>
      </c>
      <c r="L4" s="6" t="s">
        <v>28</v>
      </c>
      <c r="M4" s="1"/>
      <c r="N4" s="1"/>
      <c r="O4" s="1"/>
      <c r="P4" s="1"/>
      <c r="Q4" s="1"/>
      <c r="R4" s="1"/>
      <c r="S4" s="1"/>
      <c r="T4" s="1"/>
      <c r="U4" s="1"/>
      <c r="V4" s="1"/>
      <c r="W4" s="1"/>
      <c r="X4" s="1"/>
      <c r="Y4" s="1"/>
      <c r="Z4" s="1"/>
      <c r="AA4" s="1"/>
      <c r="AB4" s="1"/>
      <c r="AC4" s="1"/>
    </row>
    <row r="5" spans="1:29" ht="21.75" customHeight="1" thickTop="1" thickBot="1" x14ac:dyDescent="0.3">
      <c r="A5" s="7" t="s">
        <v>118</v>
      </c>
      <c r="B5" s="183">
        <v>16</v>
      </c>
      <c r="C5" s="184">
        <v>64</v>
      </c>
      <c r="D5" s="184">
        <v>182</v>
      </c>
      <c r="E5" s="184">
        <v>668</v>
      </c>
      <c r="F5" s="184">
        <v>443</v>
      </c>
      <c r="G5" s="184">
        <v>439</v>
      </c>
      <c r="H5" s="184">
        <v>598</v>
      </c>
      <c r="I5" s="184">
        <v>577</v>
      </c>
      <c r="J5" s="184">
        <v>438</v>
      </c>
      <c r="K5" s="184">
        <v>566</v>
      </c>
      <c r="L5" s="8">
        <f>SUM(B5:K5)</f>
        <v>3991</v>
      </c>
      <c r="M5" s="1"/>
      <c r="N5" s="1"/>
      <c r="O5" s="1"/>
      <c r="P5" s="1"/>
      <c r="Q5" s="1"/>
      <c r="R5" s="1"/>
      <c r="S5" s="1"/>
      <c r="T5" s="1"/>
      <c r="U5" s="1"/>
      <c r="V5" s="1"/>
      <c r="W5" s="1"/>
      <c r="X5" s="1"/>
      <c r="Y5" s="1"/>
      <c r="Z5" s="1"/>
      <c r="AA5" s="1"/>
      <c r="AB5" s="1"/>
      <c r="AC5" s="1"/>
    </row>
    <row r="6" spans="1:29" ht="18.899999999999999" customHeight="1"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row>
    <row r="7" spans="1:29" ht="18.899999999999999" customHeight="1"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row>
    <row r="8" spans="1:29" ht="18.899999999999999" customHeight="1"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row>
    <row r="9" spans="1:29" ht="18.899999999999999" customHeight="1"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row>
    <row r="10" spans="1:29" ht="18.899999999999999"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row>
    <row r="11" spans="1:29" ht="18.899999999999999" customHeight="1"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row>
    <row r="12" spans="1:29" ht="18.899999999999999"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row>
    <row r="13" spans="1:29" ht="18.899999999999999"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row>
    <row r="14" spans="1:29" ht="18.899999999999999"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row>
    <row r="15" spans="1:29"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row>
    <row r="16" spans="1:29"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row>
    <row r="17" spans="1:29" ht="18.899999999999999"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row>
    <row r="18" spans="1:29" ht="18.899999999999999"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row>
    <row r="19" spans="1:29"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row>
    <row r="35" spans="7:11" x14ac:dyDescent="0.25">
      <c r="G35" s="1"/>
    </row>
    <row r="43" spans="7:11" x14ac:dyDescent="0.25">
      <c r="G43" s="1"/>
    </row>
    <row r="46" spans="7:11" x14ac:dyDescent="0.25">
      <c r="I46" s="1"/>
      <c r="J46" s="1"/>
      <c r="K46" s="1"/>
    </row>
  </sheetData>
  <printOptions horizontalCentered="1"/>
  <pageMargins left="0.23622047244094491" right="0.23622047244094491" top="0.74803149606299213" bottom="0.74803149606299213" header="0.31496062992125984" footer="0.31496062992125984"/>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DC5E91-DD61-47DC-AD57-2BCC7D1A2205}">
  <sheetPr>
    <pageSetUpPr fitToPage="1"/>
  </sheetPr>
  <dimension ref="A1:AA48"/>
  <sheetViews>
    <sheetView showGridLines="0" zoomScaleNormal="100" workbookViewId="0">
      <selection activeCell="G2" sqref="G2"/>
    </sheetView>
  </sheetViews>
  <sheetFormatPr defaultColWidth="9.109375" defaultRowHeight="12" x14ac:dyDescent="0.25"/>
  <cols>
    <col min="1" max="1" width="18.6640625" style="3" customWidth="1"/>
    <col min="2" max="13" width="7.88671875" style="3" customWidth="1"/>
    <col min="14" max="14" width="2.88671875" style="3" customWidth="1"/>
    <col min="15" max="16384" width="9.109375" style="3"/>
  </cols>
  <sheetData>
    <row r="1" spans="1:27" ht="5.25" customHeight="1" x14ac:dyDescent="0.25"/>
    <row r="2" spans="1:27" ht="18.899999999999999" customHeight="1" x14ac:dyDescent="0.3">
      <c r="A2" s="14" t="s">
        <v>186</v>
      </c>
      <c r="B2" s="15"/>
      <c r="C2" s="2"/>
      <c r="D2" s="2"/>
      <c r="E2" s="2"/>
      <c r="F2" s="1"/>
      <c r="G2" s="1"/>
      <c r="H2" s="1"/>
      <c r="I2" s="1"/>
      <c r="J2" s="1"/>
      <c r="K2" s="1"/>
      <c r="L2" s="1"/>
      <c r="M2" s="1"/>
      <c r="N2" s="1"/>
      <c r="O2" s="1"/>
      <c r="P2" s="1"/>
      <c r="Q2" s="1"/>
      <c r="R2" s="1"/>
      <c r="S2" s="1"/>
      <c r="T2" s="1"/>
      <c r="U2" s="1"/>
      <c r="V2" s="1"/>
      <c r="W2" s="1"/>
      <c r="X2" s="1"/>
      <c r="Y2" s="1"/>
      <c r="Z2" s="1"/>
      <c r="AA2" s="1"/>
    </row>
    <row r="3" spans="1:27" ht="18.899999999999999"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row>
    <row r="4" spans="1:27" ht="18.899999999999999" customHeight="1" x14ac:dyDescent="0.25">
      <c r="A4" s="257"/>
      <c r="B4" s="259" t="s">
        <v>1</v>
      </c>
      <c r="C4" s="260"/>
      <c r="D4" s="261"/>
      <c r="E4" s="259" t="s">
        <v>24</v>
      </c>
      <c r="F4" s="260"/>
      <c r="G4" s="261"/>
      <c r="H4" s="260" t="s">
        <v>13</v>
      </c>
      <c r="I4" s="260"/>
      <c r="J4" s="260"/>
      <c r="K4" s="259" t="s">
        <v>14</v>
      </c>
      <c r="L4" s="260"/>
      <c r="M4" s="260"/>
      <c r="N4" s="1"/>
      <c r="O4" s="1"/>
      <c r="P4" s="1"/>
      <c r="Q4" s="1"/>
      <c r="R4" s="1"/>
      <c r="S4" s="1"/>
      <c r="T4" s="1"/>
      <c r="U4" s="1"/>
      <c r="V4" s="1"/>
      <c r="W4" s="1"/>
      <c r="X4" s="1"/>
      <c r="Y4" s="1"/>
      <c r="Z4" s="1"/>
      <c r="AA4" s="1"/>
    </row>
    <row r="5" spans="1:27" ht="30" customHeight="1" x14ac:dyDescent="0.25">
      <c r="A5" s="258"/>
      <c r="B5" s="105">
        <v>2019</v>
      </c>
      <c r="C5" s="106">
        <v>2025</v>
      </c>
      <c r="D5" s="107" t="s">
        <v>185</v>
      </c>
      <c r="E5" s="105">
        <v>2019</v>
      </c>
      <c r="F5" s="106">
        <v>2025</v>
      </c>
      <c r="G5" s="107" t="s">
        <v>185</v>
      </c>
      <c r="H5" s="105">
        <v>2019</v>
      </c>
      <c r="I5" s="106">
        <v>2025</v>
      </c>
      <c r="J5" s="107" t="s">
        <v>185</v>
      </c>
      <c r="K5" s="105">
        <v>2019</v>
      </c>
      <c r="L5" s="106">
        <v>2025</v>
      </c>
      <c r="M5" s="107" t="s">
        <v>185</v>
      </c>
      <c r="N5" s="1"/>
      <c r="O5" s="1"/>
      <c r="P5" s="1"/>
      <c r="Q5" s="1"/>
      <c r="R5" s="1"/>
      <c r="S5" s="1"/>
      <c r="T5" s="1"/>
      <c r="U5" s="1"/>
      <c r="V5" s="1"/>
      <c r="W5" s="1"/>
      <c r="X5" s="1"/>
      <c r="Y5" s="1"/>
      <c r="Z5" s="1"/>
      <c r="AA5" s="1"/>
    </row>
    <row r="6" spans="1:27" ht="18.899999999999999" customHeight="1" x14ac:dyDescent="0.25">
      <c r="A6" s="47" t="s">
        <v>27</v>
      </c>
      <c r="B6" s="37">
        <v>35704</v>
      </c>
      <c r="C6" s="40">
        <v>37259</v>
      </c>
      <c r="D6" s="41">
        <f>(C6/B6)-1</f>
        <v>4.3552543132422183E-2</v>
      </c>
      <c r="E6" s="37">
        <v>474</v>
      </c>
      <c r="F6" s="40">
        <v>442</v>
      </c>
      <c r="G6" s="41">
        <f>(F6/E6)-1</f>
        <v>-6.7510548523206704E-2</v>
      </c>
      <c r="H6" s="40">
        <v>2301</v>
      </c>
      <c r="I6" s="40">
        <v>2651</v>
      </c>
      <c r="J6" s="39">
        <f>(I6/H6)-1</f>
        <v>0.15210777922642338</v>
      </c>
      <c r="K6" s="37">
        <v>43202</v>
      </c>
      <c r="L6" s="40">
        <v>43703</v>
      </c>
      <c r="M6" s="39">
        <f>(L6/K6)-1</f>
        <v>1.1596685338641777E-2</v>
      </c>
      <c r="N6" s="1"/>
      <c r="O6" s="1"/>
      <c r="P6" s="1"/>
      <c r="Q6" s="1"/>
      <c r="R6" s="1"/>
      <c r="S6" s="1"/>
      <c r="T6" s="53"/>
      <c r="U6" s="1"/>
      <c r="V6" s="1"/>
      <c r="W6" s="1"/>
      <c r="X6" s="1"/>
      <c r="Y6" s="1"/>
      <c r="Z6" s="1"/>
      <c r="AA6" s="1"/>
    </row>
    <row r="7" spans="1:27" ht="18.899999999999999" customHeight="1" x14ac:dyDescent="0.25">
      <c r="A7" s="47" t="s">
        <v>29</v>
      </c>
      <c r="B7" s="37">
        <v>611</v>
      </c>
      <c r="C7" s="40">
        <v>681</v>
      </c>
      <c r="D7" s="41">
        <f t="shared" ref="D7:D9" si="0">(C7/B7)-1</f>
        <v>0.11456628477905073</v>
      </c>
      <c r="E7" s="37">
        <v>7</v>
      </c>
      <c r="F7" s="40">
        <v>5</v>
      </c>
      <c r="G7" s="41">
        <f>(F7/E7)-1</f>
        <v>-0.2857142857142857</v>
      </c>
      <c r="H7" s="40">
        <v>120</v>
      </c>
      <c r="I7" s="40">
        <v>129</v>
      </c>
      <c r="J7" s="39">
        <f t="shared" ref="J7:J9" si="1">(I7/H7)-1</f>
        <v>7.4999999999999956E-2</v>
      </c>
      <c r="K7" s="37">
        <v>686</v>
      </c>
      <c r="L7" s="40">
        <v>797</v>
      </c>
      <c r="M7" s="39">
        <f t="shared" ref="M7:M9" si="2">(L7/K7)-1</f>
        <v>0.16180758017492702</v>
      </c>
      <c r="N7" s="1"/>
      <c r="O7" s="1"/>
      <c r="P7" s="1"/>
      <c r="Q7" s="1"/>
      <c r="R7" s="1"/>
      <c r="S7" s="1"/>
      <c r="T7" s="1"/>
      <c r="U7" s="1"/>
      <c r="V7" s="1"/>
      <c r="W7" s="1"/>
      <c r="X7" s="1"/>
      <c r="Y7" s="1"/>
      <c r="Z7" s="1"/>
      <c r="AA7" s="1"/>
    </row>
    <row r="8" spans="1:27" ht="18.899999999999999" customHeight="1" x14ac:dyDescent="0.25">
      <c r="A8" s="47" t="s">
        <v>30</v>
      </c>
      <c r="B8" s="37">
        <v>936</v>
      </c>
      <c r="C8" s="40">
        <v>1067</v>
      </c>
      <c r="D8" s="41">
        <f t="shared" si="0"/>
        <v>0.1399572649572649</v>
      </c>
      <c r="E8" s="37">
        <v>39</v>
      </c>
      <c r="F8" s="40">
        <v>3</v>
      </c>
      <c r="G8" s="41">
        <f t="shared" ref="G8:G9" si="3">(F8/E8)-1</f>
        <v>-0.92307692307692313</v>
      </c>
      <c r="H8" s="40">
        <v>111</v>
      </c>
      <c r="I8" s="40">
        <v>83</v>
      </c>
      <c r="J8" s="39">
        <f t="shared" si="1"/>
        <v>-0.25225225225225223</v>
      </c>
      <c r="K8" s="37">
        <v>1065</v>
      </c>
      <c r="L8" s="40">
        <v>1224</v>
      </c>
      <c r="M8" s="39">
        <f t="shared" si="2"/>
        <v>0.14929577464788735</v>
      </c>
      <c r="N8" s="1"/>
      <c r="O8" s="1"/>
      <c r="P8" s="1"/>
      <c r="Q8" s="1"/>
      <c r="R8" s="1"/>
      <c r="S8" s="1"/>
      <c r="T8" s="1"/>
      <c r="U8" s="1"/>
      <c r="V8" s="1"/>
      <c r="W8" s="1"/>
      <c r="X8" s="1"/>
      <c r="Y8" s="1"/>
      <c r="Z8" s="1"/>
      <c r="AA8" s="1"/>
    </row>
    <row r="9" spans="1:27" ht="18.899999999999999" customHeight="1" thickBot="1" x14ac:dyDescent="0.3">
      <c r="A9" s="157" t="s">
        <v>28</v>
      </c>
      <c r="B9" s="158">
        <f>SUM(B6:B8)</f>
        <v>37251</v>
      </c>
      <c r="C9" s="159">
        <f>SUM(C6:C8)</f>
        <v>39007</v>
      </c>
      <c r="D9" s="160">
        <f t="shared" si="0"/>
        <v>4.7139674102708584E-2</v>
      </c>
      <c r="E9" s="158">
        <f>SUM(E6:E8)</f>
        <v>520</v>
      </c>
      <c r="F9" s="159">
        <f>SUM(F6:F8)</f>
        <v>450</v>
      </c>
      <c r="G9" s="160">
        <f t="shared" si="3"/>
        <v>-0.13461538461538458</v>
      </c>
      <c r="H9" s="159">
        <f>SUM(H6:H8)</f>
        <v>2532</v>
      </c>
      <c r="I9" s="159">
        <f>SUM(I6:I8)</f>
        <v>2863</v>
      </c>
      <c r="J9" s="161">
        <f t="shared" si="1"/>
        <v>0.13072669826224326</v>
      </c>
      <c r="K9" s="158">
        <f>SUM(K6:K8)</f>
        <v>44953</v>
      </c>
      <c r="L9" s="159">
        <f>SUM(L6:L8)</f>
        <v>45724</v>
      </c>
      <c r="M9" s="161">
        <f t="shared" si="2"/>
        <v>1.7151246857829205E-2</v>
      </c>
      <c r="N9" s="1"/>
      <c r="O9" s="1"/>
      <c r="P9" s="1"/>
      <c r="Q9" s="1"/>
      <c r="R9" s="1"/>
      <c r="S9" s="1"/>
      <c r="T9" s="1"/>
      <c r="U9" s="1"/>
      <c r="V9" s="1"/>
      <c r="W9" s="1"/>
      <c r="X9" s="1"/>
      <c r="Y9" s="1"/>
      <c r="Z9" s="1"/>
      <c r="AA9" s="1"/>
    </row>
    <row r="10" spans="1:27" ht="18.899999999999999" customHeight="1" x14ac:dyDescent="0.25">
      <c r="A10" s="1"/>
      <c r="B10" s="1"/>
      <c r="C10" s="241"/>
      <c r="D10" s="1"/>
      <c r="E10" s="1"/>
      <c r="F10" s="1"/>
      <c r="G10" s="1"/>
      <c r="H10" s="1"/>
      <c r="I10" s="1"/>
      <c r="J10" s="1"/>
      <c r="K10" s="1"/>
      <c r="L10" s="1"/>
      <c r="M10" s="1"/>
      <c r="N10" s="1"/>
      <c r="O10" s="1"/>
      <c r="P10" s="1"/>
      <c r="Q10" s="1"/>
      <c r="R10" s="1"/>
      <c r="S10" s="1"/>
      <c r="T10" s="1"/>
      <c r="U10" s="1"/>
      <c r="V10" s="1"/>
      <c r="W10" s="1"/>
      <c r="X10" s="1"/>
      <c r="Y10" s="1"/>
      <c r="Z10" s="1"/>
      <c r="AA10" s="1"/>
    </row>
    <row r="11" spans="1:27" ht="18.899999999999999" customHeight="1" x14ac:dyDescent="0.25">
      <c r="A11" s="1"/>
      <c r="B11" s="1"/>
      <c r="C11" s="1"/>
      <c r="D11" s="1"/>
      <c r="E11" s="1"/>
      <c r="F11" s="1"/>
      <c r="G11" s="1"/>
      <c r="H11" s="1"/>
      <c r="I11" s="241"/>
      <c r="J11" s="1"/>
      <c r="K11" s="1"/>
      <c r="L11" s="1"/>
      <c r="M11" s="1"/>
      <c r="N11" s="1"/>
      <c r="O11" s="1"/>
      <c r="P11" s="1"/>
      <c r="Q11" s="1"/>
      <c r="R11" s="1"/>
      <c r="S11" s="1"/>
      <c r="T11" s="1"/>
      <c r="U11" s="1"/>
      <c r="V11" s="1"/>
      <c r="W11" s="1"/>
      <c r="X11" s="1"/>
      <c r="Y11" s="1"/>
      <c r="Z11" s="1"/>
      <c r="AA11" s="1"/>
    </row>
    <row r="12" spans="1:27" ht="18.899999999999999" customHeight="1" x14ac:dyDescent="0.25">
      <c r="A12" s="1"/>
      <c r="B12" s="1"/>
      <c r="C12" s="1"/>
      <c r="D12" s="1"/>
      <c r="E12" s="1"/>
      <c r="F12" s="1"/>
      <c r="G12" s="1"/>
      <c r="H12" s="1"/>
      <c r="I12" s="1"/>
      <c r="J12" s="1"/>
      <c r="K12" s="1"/>
      <c r="L12" s="241"/>
      <c r="M12" s="1"/>
      <c r="N12" s="1"/>
      <c r="O12" s="1"/>
      <c r="P12" s="1"/>
      <c r="Q12" s="1"/>
      <c r="R12" s="1"/>
      <c r="S12" s="1"/>
      <c r="T12" s="1"/>
      <c r="U12" s="1"/>
      <c r="V12" s="1"/>
      <c r="W12" s="1"/>
      <c r="X12" s="1"/>
      <c r="Y12" s="1"/>
      <c r="Z12" s="1"/>
      <c r="AA12" s="1"/>
    </row>
    <row r="13" spans="1:27" ht="18.899999999999999"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8.899999999999999"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899999999999999" customHeight="1" x14ac:dyDescent="0.25">
      <c r="A15" s="1"/>
      <c r="B15" s="1"/>
      <c r="C15" s="1"/>
      <c r="D15" s="1"/>
      <c r="E15" s="53"/>
      <c r="F15" s="1"/>
      <c r="G15" s="1"/>
      <c r="H15" s="1"/>
      <c r="I15" s="1"/>
      <c r="J15" s="1"/>
      <c r="K15" s="1"/>
      <c r="L15" s="1"/>
      <c r="M15" s="1"/>
      <c r="N15" s="1"/>
      <c r="O15" s="1"/>
      <c r="P15" s="1"/>
      <c r="Q15" s="1"/>
      <c r="R15" s="1"/>
      <c r="S15" s="1"/>
      <c r="T15" s="1"/>
      <c r="U15" s="1"/>
      <c r="V15" s="1"/>
      <c r="W15" s="1"/>
      <c r="X15" s="1"/>
      <c r="Y15" s="1"/>
      <c r="Z15" s="1"/>
      <c r="AA15" s="1"/>
    </row>
    <row r="16" spans="1:27"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5">
      <c r="G37" s="1"/>
    </row>
    <row r="48" spans="1:27" x14ac:dyDescent="0.25">
      <c r="I48" s="1"/>
    </row>
  </sheetData>
  <mergeCells count="5">
    <mergeCell ref="A4:A5"/>
    <mergeCell ref="B4:D4"/>
    <mergeCell ref="E4:G4"/>
    <mergeCell ref="H4:J4"/>
    <mergeCell ref="K4:M4"/>
  </mergeCells>
  <printOptions horizontalCentered="1"/>
  <pageMargins left="0.70866141732283472" right="0.70866141732283472" top="0.74803149606299213" bottom="0.74803149606299213" header="0.31496062992125984" footer="0.31496062992125984"/>
  <pageSetup paperSize="9" scale="75" orientation="portrait" verticalDpi="0" r:id="rId1"/>
  <ignoredErrors>
    <ignoredError sqref="B9:C9 E9:F9 H9:I9 K9:L9" formulaRange="1"/>
    <ignoredError sqref="D9 G9 J9" formula="1"/>
    <ignoredError sqref="D6" evalError="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1CF864-A9E4-451A-B473-D736C7150D8F}">
  <sheetPr>
    <pageSetUpPr fitToPage="1"/>
  </sheetPr>
  <dimension ref="A1:AA77"/>
  <sheetViews>
    <sheetView showGridLines="0" zoomScaleNormal="100" workbookViewId="0">
      <selection activeCell="G2" sqref="G2"/>
    </sheetView>
  </sheetViews>
  <sheetFormatPr defaultColWidth="9.109375" defaultRowHeight="12" x14ac:dyDescent="0.25"/>
  <cols>
    <col min="1" max="1" width="18.6640625" style="3" customWidth="1"/>
    <col min="2" max="13" width="7.88671875" style="3" customWidth="1"/>
    <col min="14" max="16384" width="9.109375" style="3"/>
  </cols>
  <sheetData>
    <row r="1" spans="1:27" ht="6" customHeight="1" x14ac:dyDescent="0.25"/>
    <row r="2" spans="1:27" ht="18.899999999999999" customHeight="1" x14ac:dyDescent="0.3">
      <c r="A2" s="14" t="s">
        <v>187</v>
      </c>
      <c r="B2" s="15"/>
      <c r="C2" s="2"/>
      <c r="D2" s="2"/>
      <c r="E2" s="2"/>
      <c r="F2" s="1"/>
      <c r="G2" s="1"/>
      <c r="H2" s="1"/>
      <c r="I2" s="1"/>
      <c r="J2" s="1"/>
      <c r="K2" s="1"/>
      <c r="L2" s="1"/>
      <c r="M2" s="1"/>
      <c r="N2" s="1"/>
      <c r="O2" s="1"/>
      <c r="P2" s="1"/>
      <c r="Q2" s="1"/>
      <c r="R2" s="1"/>
      <c r="S2" s="1"/>
      <c r="T2" s="1"/>
      <c r="U2" s="1"/>
      <c r="V2" s="1"/>
      <c r="W2" s="1"/>
      <c r="X2" s="1"/>
      <c r="Y2" s="1"/>
      <c r="Z2" s="1"/>
      <c r="AA2" s="1"/>
    </row>
    <row r="3" spans="1:27" ht="18.899999999999999"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row>
    <row r="4" spans="1:27" ht="18.899999999999999" customHeight="1" x14ac:dyDescent="0.25">
      <c r="A4" s="257"/>
      <c r="B4" s="259" t="s">
        <v>1</v>
      </c>
      <c r="C4" s="260"/>
      <c r="D4" s="261"/>
      <c r="E4" s="260" t="s">
        <v>24</v>
      </c>
      <c r="F4" s="260"/>
      <c r="G4" s="260"/>
      <c r="H4" s="262" t="s">
        <v>13</v>
      </c>
      <c r="I4" s="260"/>
      <c r="J4" s="263"/>
      <c r="K4" s="260" t="s">
        <v>14</v>
      </c>
      <c r="L4" s="260"/>
      <c r="M4" s="260"/>
      <c r="N4" s="1"/>
      <c r="O4" s="1"/>
      <c r="P4" s="1"/>
      <c r="Q4" s="1"/>
      <c r="R4" s="1"/>
      <c r="S4" s="1"/>
      <c r="T4" s="1"/>
      <c r="U4" s="1"/>
      <c r="V4" s="1"/>
      <c r="W4" s="1"/>
      <c r="X4" s="1"/>
      <c r="Y4" s="1"/>
      <c r="Z4" s="1"/>
      <c r="AA4" s="1"/>
    </row>
    <row r="5" spans="1:27" ht="30" customHeight="1" x14ac:dyDescent="0.25">
      <c r="A5" s="258"/>
      <c r="B5" s="105">
        <v>2024</v>
      </c>
      <c r="C5" s="106">
        <v>2025</v>
      </c>
      <c r="D5" s="107" t="s">
        <v>188</v>
      </c>
      <c r="E5" s="105">
        <v>2024</v>
      </c>
      <c r="F5" s="106">
        <v>2025</v>
      </c>
      <c r="G5" s="107" t="s">
        <v>188</v>
      </c>
      <c r="H5" s="105">
        <v>2024</v>
      </c>
      <c r="I5" s="106">
        <v>2025</v>
      </c>
      <c r="J5" s="107" t="s">
        <v>188</v>
      </c>
      <c r="K5" s="105">
        <v>2024</v>
      </c>
      <c r="L5" s="106">
        <v>2025</v>
      </c>
      <c r="M5" s="107" t="s">
        <v>188</v>
      </c>
      <c r="N5" s="1"/>
      <c r="O5" s="1"/>
      <c r="P5" s="1"/>
      <c r="Q5" s="1"/>
      <c r="R5" s="1"/>
      <c r="S5" s="1"/>
      <c r="T5" s="1"/>
      <c r="U5" s="1"/>
      <c r="V5" s="1"/>
      <c r="W5" s="1"/>
      <c r="X5" s="1"/>
      <c r="Y5" s="1"/>
      <c r="Z5" s="1"/>
      <c r="AA5" s="1"/>
    </row>
    <row r="6" spans="1:27" ht="18.899999999999999" customHeight="1" x14ac:dyDescent="0.25">
      <c r="A6" s="47" t="s">
        <v>27</v>
      </c>
      <c r="B6" s="37">
        <v>36338</v>
      </c>
      <c r="C6" s="40">
        <v>37259</v>
      </c>
      <c r="D6" s="41">
        <f>(C6/B6)-1</f>
        <v>2.534536848478175E-2</v>
      </c>
      <c r="E6" s="40">
        <v>463</v>
      </c>
      <c r="F6" s="40">
        <v>442</v>
      </c>
      <c r="G6" s="39">
        <f>(F6/E6)-1</f>
        <v>-4.5356371490280822E-2</v>
      </c>
      <c r="H6" s="155">
        <v>2576</v>
      </c>
      <c r="I6" s="40">
        <v>2651</v>
      </c>
      <c r="J6" s="156">
        <f>(I6/H6)-1</f>
        <v>2.9114906832298226E-2</v>
      </c>
      <c r="K6" s="40">
        <v>42683</v>
      </c>
      <c r="L6" s="40">
        <v>43703</v>
      </c>
      <c r="M6" s="39">
        <f>(L6/K6)-1</f>
        <v>2.3897101890682393E-2</v>
      </c>
      <c r="N6" s="1"/>
      <c r="O6" s="1"/>
      <c r="P6" s="1"/>
      <c r="Q6" s="1"/>
      <c r="R6" s="1"/>
      <c r="S6" s="1"/>
      <c r="T6" s="1"/>
      <c r="U6" s="1"/>
      <c r="V6" s="1"/>
      <c r="W6" s="1"/>
      <c r="X6" s="1"/>
      <c r="Y6" s="1"/>
      <c r="Z6" s="1"/>
      <c r="AA6" s="1"/>
    </row>
    <row r="7" spans="1:27" ht="18.899999999999999" customHeight="1" x14ac:dyDescent="0.25">
      <c r="A7" s="47" t="s">
        <v>29</v>
      </c>
      <c r="B7" s="37">
        <v>681</v>
      </c>
      <c r="C7" s="40">
        <v>681</v>
      </c>
      <c r="D7" s="41">
        <f t="shared" ref="D7:D8" si="0">(C7/B7)-1</f>
        <v>0</v>
      </c>
      <c r="E7" s="40">
        <v>5</v>
      </c>
      <c r="F7" s="40">
        <v>5</v>
      </c>
      <c r="G7" s="39">
        <f>(F7/E7)-1</f>
        <v>0</v>
      </c>
      <c r="H7" s="155">
        <v>105</v>
      </c>
      <c r="I7" s="40">
        <v>129</v>
      </c>
      <c r="J7" s="156">
        <f t="shared" ref="J7:J8" si="1">(I7/H7)-1</f>
        <v>0.22857142857142865</v>
      </c>
      <c r="K7" s="40">
        <v>776</v>
      </c>
      <c r="L7" s="40">
        <v>797</v>
      </c>
      <c r="M7" s="39">
        <f t="shared" ref="M7:M8" si="2">(L7/K7)-1</f>
        <v>2.7061855670102997E-2</v>
      </c>
      <c r="N7" s="1"/>
      <c r="O7" s="1"/>
      <c r="P7" s="1"/>
      <c r="Q7" s="1"/>
      <c r="R7" s="1"/>
      <c r="S7" s="1"/>
      <c r="T7" s="1"/>
      <c r="U7" s="1"/>
      <c r="V7" s="1"/>
      <c r="W7" s="1"/>
      <c r="X7" s="1"/>
      <c r="Y7" s="1"/>
      <c r="Z7" s="1"/>
      <c r="AA7" s="1"/>
    </row>
    <row r="8" spans="1:27" ht="18.899999999999999" customHeight="1" x14ac:dyDescent="0.25">
      <c r="A8" s="47" t="s">
        <v>30</v>
      </c>
      <c r="B8" s="37">
        <v>1018</v>
      </c>
      <c r="C8" s="40">
        <v>1067</v>
      </c>
      <c r="D8" s="41">
        <f t="shared" si="0"/>
        <v>4.8133595284872266E-2</v>
      </c>
      <c r="E8" s="40">
        <v>9</v>
      </c>
      <c r="F8" s="40">
        <v>3</v>
      </c>
      <c r="G8" s="39">
        <f t="shared" ref="G8" si="3">(F8/E8)-1</f>
        <v>-0.66666666666666674</v>
      </c>
      <c r="H8" s="155">
        <v>75</v>
      </c>
      <c r="I8" s="40">
        <v>83</v>
      </c>
      <c r="J8" s="156">
        <f t="shared" si="1"/>
        <v>0.10666666666666669</v>
      </c>
      <c r="K8" s="40">
        <v>1159</v>
      </c>
      <c r="L8" s="40">
        <v>1224</v>
      </c>
      <c r="M8" s="39">
        <f t="shared" si="2"/>
        <v>5.6082830025884434E-2</v>
      </c>
      <c r="N8" s="1"/>
      <c r="O8" s="1"/>
      <c r="P8" s="1"/>
      <c r="Q8" s="1"/>
      <c r="R8" s="1"/>
      <c r="S8" s="1"/>
      <c r="T8" s="1"/>
      <c r="U8" s="1"/>
      <c r="V8" s="1"/>
      <c r="W8" s="1"/>
      <c r="X8" s="1"/>
      <c r="Y8" s="1"/>
      <c r="Z8" s="1"/>
      <c r="AA8" s="1"/>
    </row>
    <row r="9" spans="1:27" ht="18.899999999999999" customHeight="1" thickBot="1" x14ac:dyDescent="0.3">
      <c r="A9" s="157" t="s">
        <v>28</v>
      </c>
      <c r="B9" s="158">
        <f>SUM(B6:B8)</f>
        <v>38037</v>
      </c>
      <c r="C9" s="159">
        <f>SUM(C6:C8)</f>
        <v>39007</v>
      </c>
      <c r="D9" s="160">
        <f>(C9/B9)-1</f>
        <v>2.5501485395798884E-2</v>
      </c>
      <c r="E9" s="158">
        <f>SUM(E6:E8)</f>
        <v>477</v>
      </c>
      <c r="F9" s="159">
        <f>SUM(F6:F8)</f>
        <v>450</v>
      </c>
      <c r="G9" s="160">
        <f>(F9/E9)-1</f>
        <v>-5.6603773584905648E-2</v>
      </c>
      <c r="H9" s="159">
        <f>SUM(H6:H8)</f>
        <v>2756</v>
      </c>
      <c r="I9" s="159">
        <f>SUM(I6:I8)</f>
        <v>2863</v>
      </c>
      <c r="J9" s="161">
        <f>(I9/H9)-1</f>
        <v>3.8824383164005827E-2</v>
      </c>
      <c r="K9" s="158">
        <f>SUM(K6:K8)</f>
        <v>44618</v>
      </c>
      <c r="L9" s="159">
        <f>SUM(L6:L8)</f>
        <v>45724</v>
      </c>
      <c r="M9" s="161">
        <f>(L9/K9)-1</f>
        <v>2.4788202070913146E-2</v>
      </c>
      <c r="N9" s="1"/>
      <c r="O9" s="1"/>
      <c r="P9" s="1"/>
      <c r="Q9" s="1"/>
      <c r="R9" s="1"/>
      <c r="S9" s="1"/>
      <c r="T9" s="1"/>
      <c r="U9" s="1"/>
      <c r="V9" s="1"/>
      <c r="W9" s="1"/>
      <c r="X9" s="1"/>
      <c r="Y9" s="1"/>
      <c r="Z9" s="1"/>
      <c r="AA9" s="1"/>
    </row>
    <row r="10" spans="1:27" ht="18.899999999999999" customHeight="1"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row>
    <row r="11" spans="1:27" ht="18.899999999999999" customHeight="1"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27" ht="18.899999999999999" customHeight="1"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27" ht="18.899999999999999" customHeight="1"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row>
    <row r="14" spans="1:27" ht="18.899999999999999"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5">
      <c r="G37" s="1"/>
    </row>
    <row r="48" spans="1:27" x14ac:dyDescent="0.25">
      <c r="I48" s="1"/>
    </row>
    <row r="77" spans="20:20" x14ac:dyDescent="0.25">
      <c r="T77" s="240"/>
    </row>
  </sheetData>
  <mergeCells count="5">
    <mergeCell ref="A4:A5"/>
    <mergeCell ref="B4:D4"/>
    <mergeCell ref="E4:G4"/>
    <mergeCell ref="H4:J4"/>
    <mergeCell ref="K4:M4"/>
  </mergeCells>
  <printOptions horizontalCentered="1"/>
  <pageMargins left="0.70866141732283472" right="0.70866141732283472" top="0.74803149606299213" bottom="0.74803149606299213" header="0.31496062992125984" footer="0.31496062992125984"/>
  <pageSetup paperSize="9" scale="71" orientation="portrait" verticalDpi="0" r:id="rId1"/>
  <ignoredErrors>
    <ignoredError sqref="B9:C9 E9:F9 H9:I9 K9:L9" formulaRange="1"/>
    <ignoredError sqref="D9 G9 J9" 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8B612F-C037-4A0F-978B-F36CF611C62B}">
  <sheetPr>
    <tabColor theme="0" tint="-4.9989318521683403E-2"/>
    <pageSetUpPr fitToPage="1"/>
  </sheetPr>
  <dimension ref="A1:AA40"/>
  <sheetViews>
    <sheetView showGridLines="0" zoomScaleNormal="100" workbookViewId="0">
      <selection activeCell="F2" sqref="F2"/>
    </sheetView>
  </sheetViews>
  <sheetFormatPr defaultColWidth="9.109375" defaultRowHeight="12" x14ac:dyDescent="0.25"/>
  <cols>
    <col min="1" max="1" width="15.88671875" style="3" customWidth="1"/>
    <col min="2" max="9" width="9.33203125" style="3" customWidth="1"/>
    <col min="10" max="10" width="3" style="3" customWidth="1"/>
    <col min="11" max="16384" width="9.109375" style="3"/>
  </cols>
  <sheetData>
    <row r="1" spans="1:27" ht="4.5" customHeight="1" x14ac:dyDescent="0.25"/>
    <row r="2" spans="1:27" ht="18.899999999999999" customHeight="1" x14ac:dyDescent="0.3">
      <c r="A2" s="14" t="s">
        <v>209</v>
      </c>
      <c r="B2" s="15"/>
      <c r="C2" s="2"/>
      <c r="D2" s="2"/>
      <c r="E2" s="2"/>
      <c r="F2" s="1"/>
      <c r="G2" s="1"/>
      <c r="H2" s="1"/>
      <c r="I2" s="1"/>
      <c r="J2" s="1"/>
      <c r="K2" s="1"/>
      <c r="L2" s="1"/>
      <c r="M2" s="1"/>
      <c r="N2" s="1"/>
      <c r="O2" s="1"/>
      <c r="P2" s="1"/>
      <c r="Q2" s="1"/>
      <c r="R2" s="1"/>
      <c r="S2" s="1"/>
      <c r="T2" s="1"/>
      <c r="U2" s="1"/>
      <c r="V2" s="1"/>
      <c r="W2" s="1"/>
      <c r="X2" s="1"/>
      <c r="Y2" s="1"/>
      <c r="Z2" s="1"/>
      <c r="AA2" s="1"/>
    </row>
    <row r="3" spans="1:27" ht="18.899999999999999" customHeigh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30" customHeight="1" x14ac:dyDescent="0.25">
      <c r="A4" s="143" t="s">
        <v>117</v>
      </c>
      <c r="B4" s="144" t="s">
        <v>1</v>
      </c>
      <c r="C4" s="52" t="s">
        <v>33</v>
      </c>
      <c r="D4" s="145" t="s">
        <v>3</v>
      </c>
      <c r="E4" s="144" t="s">
        <v>34</v>
      </c>
      <c r="F4" s="52" t="s">
        <v>24</v>
      </c>
      <c r="G4" s="52" t="s">
        <v>13</v>
      </c>
      <c r="H4" s="145" t="s">
        <v>14</v>
      </c>
      <c r="I4" s="52" t="s">
        <v>17</v>
      </c>
      <c r="J4" s="1"/>
      <c r="K4" s="1"/>
      <c r="L4" s="1"/>
      <c r="M4" s="1"/>
      <c r="N4" s="1"/>
      <c r="O4" s="1"/>
      <c r="P4" s="1"/>
      <c r="Q4" s="1"/>
      <c r="R4" s="1"/>
      <c r="S4" s="1"/>
      <c r="T4" s="1"/>
      <c r="U4" s="1"/>
      <c r="V4" s="1"/>
      <c r="W4" s="1"/>
      <c r="X4" s="1"/>
      <c r="Y4" s="1"/>
      <c r="Z4" s="1"/>
      <c r="AA4" s="1"/>
    </row>
    <row r="5" spans="1:27" ht="18.899999999999999" customHeight="1" x14ac:dyDescent="0.25">
      <c r="A5" s="143">
        <v>2018</v>
      </c>
      <c r="B5" s="24">
        <v>35816</v>
      </c>
      <c r="C5" s="10">
        <v>2540</v>
      </c>
      <c r="D5" s="137">
        <v>478</v>
      </c>
      <c r="E5" s="68">
        <f t="shared" ref="E5:E6" si="0">F5+G5+H5</f>
        <v>46021</v>
      </c>
      <c r="F5" s="10">
        <v>518</v>
      </c>
      <c r="G5" s="10">
        <v>2355</v>
      </c>
      <c r="H5" s="137">
        <v>43148</v>
      </c>
      <c r="I5" s="146">
        <f t="shared" ref="I5:I12" si="1">F5/B5*100</f>
        <v>1.4462809917355373</v>
      </c>
      <c r="J5" s="1"/>
      <c r="K5" s="1"/>
      <c r="L5" s="1"/>
      <c r="M5" s="1"/>
      <c r="N5" s="1"/>
      <c r="O5" s="1"/>
      <c r="P5" s="1"/>
      <c r="Q5" s="1"/>
      <c r="R5" s="1"/>
      <c r="S5" s="1"/>
      <c r="T5" s="1"/>
      <c r="U5" s="1"/>
      <c r="V5" s="1"/>
      <c r="W5" s="1"/>
      <c r="X5" s="1"/>
      <c r="Y5" s="1"/>
      <c r="Z5" s="1"/>
      <c r="AA5" s="1"/>
    </row>
    <row r="6" spans="1:27" ht="18.899999999999999" customHeight="1" x14ac:dyDescent="0.25">
      <c r="A6" s="147">
        <v>2019</v>
      </c>
      <c r="B6" s="148">
        <v>37251</v>
      </c>
      <c r="C6" s="149">
        <v>2608</v>
      </c>
      <c r="D6" s="150">
        <v>444</v>
      </c>
      <c r="E6" s="68">
        <f t="shared" si="0"/>
        <v>48005</v>
      </c>
      <c r="F6" s="149">
        <v>520</v>
      </c>
      <c r="G6" s="149">
        <v>2532</v>
      </c>
      <c r="H6" s="150">
        <v>44953</v>
      </c>
      <c r="I6" s="146">
        <f t="shared" si="1"/>
        <v>1.3959356795790718</v>
      </c>
      <c r="J6" s="1"/>
      <c r="K6" s="1"/>
      <c r="L6" s="1"/>
      <c r="M6" s="1"/>
      <c r="N6" s="1"/>
      <c r="O6" s="1"/>
      <c r="P6" s="1"/>
      <c r="Q6" s="1"/>
      <c r="R6" s="1"/>
      <c r="S6" s="1"/>
      <c r="T6" s="1"/>
      <c r="U6" s="1"/>
      <c r="V6" s="1"/>
      <c r="W6" s="1"/>
      <c r="X6" s="1"/>
      <c r="Y6" s="1"/>
      <c r="Z6" s="1"/>
      <c r="AA6" s="1"/>
    </row>
    <row r="7" spans="1:27" ht="18.899999999999999" customHeight="1" x14ac:dyDescent="0.25">
      <c r="A7" s="147">
        <v>2020</v>
      </c>
      <c r="B7" s="148">
        <v>27725</v>
      </c>
      <c r="C7" s="149">
        <v>2139</v>
      </c>
      <c r="D7" s="150">
        <v>385</v>
      </c>
      <c r="E7" s="68">
        <f>F7+G7+H7</f>
        <v>34471</v>
      </c>
      <c r="F7" s="149">
        <v>404</v>
      </c>
      <c r="G7" s="149">
        <v>1996</v>
      </c>
      <c r="H7" s="150">
        <v>32071</v>
      </c>
      <c r="I7" s="146">
        <f t="shared" si="1"/>
        <v>1.4571686203787195</v>
      </c>
      <c r="J7" s="1"/>
      <c r="K7" s="1"/>
      <c r="L7" s="1"/>
      <c r="M7" s="1"/>
      <c r="N7" s="1"/>
      <c r="O7" s="1"/>
      <c r="P7" s="1"/>
      <c r="Q7" s="1"/>
      <c r="R7" s="1"/>
      <c r="S7" s="1"/>
      <c r="T7" s="1"/>
      <c r="U7" s="1"/>
      <c r="V7" s="1"/>
      <c r="W7" s="1"/>
      <c r="X7" s="1"/>
      <c r="Y7" s="1"/>
      <c r="Z7" s="1"/>
      <c r="AA7" s="1"/>
    </row>
    <row r="8" spans="1:27" ht="18.899999999999999" customHeight="1" x14ac:dyDescent="0.25">
      <c r="A8" s="147">
        <v>2021</v>
      </c>
      <c r="B8" s="148">
        <v>30691</v>
      </c>
      <c r="C8" s="149">
        <v>2405</v>
      </c>
      <c r="D8" s="150">
        <v>378</v>
      </c>
      <c r="E8" s="68">
        <f>F8+G8+H8</f>
        <v>38575</v>
      </c>
      <c r="F8" s="149">
        <v>401</v>
      </c>
      <c r="G8" s="149">
        <v>2297</v>
      </c>
      <c r="H8" s="150">
        <v>35877</v>
      </c>
      <c r="I8" s="146">
        <f>F8/B8*100</f>
        <v>1.3065719592062819</v>
      </c>
      <c r="J8" s="1"/>
      <c r="K8" s="1"/>
      <c r="L8" s="1"/>
      <c r="M8" s="1"/>
      <c r="N8" s="1"/>
      <c r="O8" s="1"/>
      <c r="P8" s="1"/>
      <c r="Q8" s="1"/>
      <c r="R8" s="1"/>
      <c r="S8" s="1"/>
      <c r="T8" s="1"/>
      <c r="U8" s="1"/>
      <c r="V8" s="1"/>
      <c r="W8" s="1"/>
      <c r="X8" s="1"/>
      <c r="Y8" s="1"/>
      <c r="Z8" s="1"/>
      <c r="AA8" s="1"/>
    </row>
    <row r="9" spans="1:27" ht="18.899999999999999" customHeight="1" x14ac:dyDescent="0.25">
      <c r="A9" s="147">
        <v>2022</v>
      </c>
      <c r="B9" s="148">
        <v>34276</v>
      </c>
      <c r="C9" s="149">
        <v>2535</v>
      </c>
      <c r="D9" s="150">
        <v>439</v>
      </c>
      <c r="E9" s="68">
        <f>F9+G9+H9</f>
        <v>43034</v>
      </c>
      <c r="F9" s="149">
        <v>473</v>
      </c>
      <c r="G9" s="149">
        <v>2437</v>
      </c>
      <c r="H9" s="150">
        <v>40124</v>
      </c>
      <c r="I9" s="146">
        <f t="shared" si="1"/>
        <v>1.37997432605905</v>
      </c>
      <c r="J9" s="1"/>
      <c r="K9" s="1"/>
      <c r="L9" s="1"/>
      <c r="M9" s="1"/>
      <c r="N9" s="1"/>
      <c r="O9" s="1"/>
      <c r="P9" s="1"/>
      <c r="Q9" s="1"/>
      <c r="R9" s="1"/>
      <c r="S9" s="1"/>
      <c r="T9" s="1"/>
      <c r="U9" s="1"/>
      <c r="V9" s="1"/>
      <c r="W9" s="1"/>
      <c r="X9" s="1"/>
      <c r="Y9" s="1"/>
      <c r="Z9" s="1"/>
      <c r="AA9" s="1"/>
    </row>
    <row r="10" spans="1:27" ht="18.899999999999999" customHeight="1" x14ac:dyDescent="0.25">
      <c r="A10" s="147">
        <v>2023</v>
      </c>
      <c r="B10" s="148">
        <v>36595</v>
      </c>
      <c r="C10" s="149">
        <v>2768</v>
      </c>
      <c r="D10" s="150">
        <v>442</v>
      </c>
      <c r="E10" s="68">
        <f>F10+G10+H10</f>
        <v>46015</v>
      </c>
      <c r="F10" s="149">
        <v>479</v>
      </c>
      <c r="G10" s="149">
        <v>2646</v>
      </c>
      <c r="H10" s="150">
        <v>42890</v>
      </c>
      <c r="I10" s="146">
        <f t="shared" si="1"/>
        <v>1.308921983877579</v>
      </c>
      <c r="J10" s="1"/>
      <c r="K10" s="1"/>
      <c r="L10" s="1"/>
      <c r="M10" s="1"/>
      <c r="N10" s="1"/>
      <c r="O10" s="1"/>
      <c r="P10" s="1"/>
      <c r="Q10" s="1"/>
      <c r="R10" s="1"/>
      <c r="S10" s="1"/>
      <c r="T10" s="1"/>
      <c r="U10" s="1"/>
      <c r="V10" s="1"/>
      <c r="W10" s="1"/>
      <c r="X10" s="1"/>
      <c r="Y10" s="1"/>
      <c r="Z10" s="1"/>
      <c r="AA10" s="1"/>
    </row>
    <row r="11" spans="1:27" ht="18.899999999999999" customHeight="1" x14ac:dyDescent="0.25">
      <c r="A11" s="147">
        <v>2024</v>
      </c>
      <c r="B11" s="148">
        <v>38037</v>
      </c>
      <c r="C11" s="149">
        <v>2850</v>
      </c>
      <c r="D11" s="150">
        <v>448</v>
      </c>
      <c r="E11" s="68">
        <f t="shared" ref="E11" si="2">F11+G11+H11</f>
        <v>47851</v>
      </c>
      <c r="F11" s="149">
        <v>477</v>
      </c>
      <c r="G11" s="149">
        <v>2756</v>
      </c>
      <c r="H11" s="150">
        <v>44618</v>
      </c>
      <c r="I11" s="146">
        <f t="shared" si="1"/>
        <v>1.2540421168861897</v>
      </c>
      <c r="J11" s="1"/>
      <c r="K11" s="1"/>
      <c r="L11" s="1"/>
      <c r="M11" s="1"/>
      <c r="N11" s="1"/>
      <c r="O11" s="1"/>
      <c r="P11" s="1"/>
      <c r="Q11" s="1"/>
      <c r="R11" s="1"/>
      <c r="S11" s="1"/>
      <c r="T11" s="1"/>
      <c r="U11" s="1"/>
      <c r="V11" s="1"/>
      <c r="W11" s="1"/>
      <c r="X11" s="1"/>
      <c r="Y11" s="1"/>
      <c r="Z11" s="1"/>
      <c r="AA11" s="1"/>
    </row>
    <row r="12" spans="1:27" ht="18.899999999999999" customHeight="1" x14ac:dyDescent="0.25">
      <c r="A12" s="147">
        <v>2025</v>
      </c>
      <c r="B12" s="148">
        <v>39007</v>
      </c>
      <c r="C12" s="149">
        <v>2929</v>
      </c>
      <c r="D12" s="150">
        <v>415</v>
      </c>
      <c r="E12" s="68">
        <f>F12+G12+H12</f>
        <v>49037</v>
      </c>
      <c r="F12" s="149">
        <v>450</v>
      </c>
      <c r="G12" s="149">
        <v>2863</v>
      </c>
      <c r="H12" s="150">
        <v>45724</v>
      </c>
      <c r="I12" s="146">
        <f t="shared" si="1"/>
        <v>1.1536390904196683</v>
      </c>
      <c r="J12" s="1"/>
      <c r="K12" s="1"/>
      <c r="L12" s="1"/>
      <c r="M12" s="1"/>
      <c r="N12" s="1"/>
      <c r="O12" s="1"/>
      <c r="P12" s="1"/>
      <c r="Q12" s="1"/>
      <c r="R12" s="1"/>
      <c r="S12" s="1"/>
      <c r="T12" s="1"/>
      <c r="U12" s="1"/>
      <c r="V12" s="1"/>
      <c r="W12" s="1"/>
      <c r="X12" s="1"/>
      <c r="Y12" s="1"/>
      <c r="Z12" s="1"/>
      <c r="AA12" s="1"/>
    </row>
    <row r="13" spans="1:27" ht="18.899999999999999" customHeight="1" x14ac:dyDescent="0.25">
      <c r="A13" s="151" t="s">
        <v>237</v>
      </c>
      <c r="B13" s="152">
        <f>B12/B5-1</f>
        <v>8.9094259548804899E-2</v>
      </c>
      <c r="C13" s="152">
        <f t="shared" ref="C13:I13" si="3">C12/C5-1</f>
        <v>0.15314960629921259</v>
      </c>
      <c r="D13" s="152">
        <f t="shared" si="3"/>
        <v>-0.13179916317991636</v>
      </c>
      <c r="E13" s="152">
        <f t="shared" si="3"/>
        <v>6.5535299102583711E-2</v>
      </c>
      <c r="F13" s="152">
        <f t="shared" si="3"/>
        <v>-0.13127413127413123</v>
      </c>
      <c r="G13" s="152">
        <f t="shared" si="3"/>
        <v>0.21571125265392777</v>
      </c>
      <c r="H13" s="152">
        <f t="shared" si="3"/>
        <v>5.9701492537313383E-2</v>
      </c>
      <c r="I13" s="152">
        <f t="shared" si="3"/>
        <v>-0.2023409717669723</v>
      </c>
      <c r="J13" s="1"/>
      <c r="K13" s="1"/>
      <c r="L13" s="1"/>
      <c r="M13" s="1"/>
      <c r="N13" s="1"/>
      <c r="O13" s="1"/>
      <c r="P13" s="1"/>
      <c r="Q13" s="1"/>
      <c r="R13" s="1"/>
      <c r="S13" s="1"/>
      <c r="T13" s="1"/>
      <c r="U13" s="1"/>
      <c r="V13" s="1"/>
      <c r="W13" s="1"/>
      <c r="X13" s="1"/>
      <c r="Y13" s="1"/>
      <c r="Z13" s="1"/>
      <c r="AA13" s="1"/>
    </row>
    <row r="14" spans="1:27" ht="18.899999999999999" customHeight="1" x14ac:dyDescent="0.25">
      <c r="A14" s="151" t="s">
        <v>185</v>
      </c>
      <c r="B14" s="152">
        <f>B12/B6-1</f>
        <v>4.7139674102708584E-2</v>
      </c>
      <c r="C14" s="152">
        <f t="shared" ref="C14:I14" si="4">C12/C6-1</f>
        <v>0.1230828220858895</v>
      </c>
      <c r="D14" s="152">
        <f t="shared" si="4"/>
        <v>-6.5315315315315314E-2</v>
      </c>
      <c r="E14" s="152">
        <f t="shared" si="4"/>
        <v>2.1497760649932252E-2</v>
      </c>
      <c r="F14" s="152">
        <f t="shared" si="4"/>
        <v>-0.13461538461538458</v>
      </c>
      <c r="G14" s="152">
        <f t="shared" si="4"/>
        <v>0.13072669826224326</v>
      </c>
      <c r="H14" s="152">
        <f t="shared" si="4"/>
        <v>1.7151246857829205E-2</v>
      </c>
      <c r="I14" s="152">
        <f t="shared" si="4"/>
        <v>-0.17357288928417192</v>
      </c>
      <c r="J14" s="1"/>
      <c r="K14" s="1"/>
      <c r="L14" s="1"/>
      <c r="M14" s="1"/>
      <c r="N14" s="1"/>
      <c r="O14" s="1"/>
      <c r="P14" s="1"/>
      <c r="Q14" s="1"/>
      <c r="R14" s="1"/>
      <c r="S14" s="1"/>
      <c r="T14" s="1"/>
      <c r="U14" s="1"/>
      <c r="V14" s="1"/>
      <c r="W14" s="1"/>
      <c r="X14" s="1"/>
      <c r="Y14" s="1"/>
      <c r="Z14" s="1"/>
      <c r="AA14" s="1"/>
    </row>
    <row r="15" spans="1:27" ht="18.899999999999999" customHeight="1" thickBot="1" x14ac:dyDescent="0.3">
      <c r="A15" s="153" t="s">
        <v>188</v>
      </c>
      <c r="B15" s="223">
        <f>B12/B11-1</f>
        <v>2.5501485395798884E-2</v>
      </c>
      <c r="C15" s="224">
        <f t="shared" ref="C15:I15" si="5">C12/C11-1</f>
        <v>2.7719298245614032E-2</v>
      </c>
      <c r="D15" s="225">
        <f t="shared" si="5"/>
        <v>-7.3660714285714302E-2</v>
      </c>
      <c r="E15" s="223">
        <f t="shared" si="5"/>
        <v>2.4785270945225868E-2</v>
      </c>
      <c r="F15" s="224">
        <f t="shared" si="5"/>
        <v>-5.6603773584905648E-2</v>
      </c>
      <c r="G15" s="224">
        <f t="shared" si="5"/>
        <v>3.8824383164005827E-2</v>
      </c>
      <c r="H15" s="225">
        <f t="shared" si="5"/>
        <v>2.4788202070913146E-2</v>
      </c>
      <c r="I15" s="154">
        <f t="shared" si="5"/>
        <v>-8.0063520287360079E-2</v>
      </c>
      <c r="J15" s="1"/>
      <c r="K15" s="1"/>
      <c r="L15" s="1"/>
      <c r="M15" s="1"/>
      <c r="N15" s="1"/>
      <c r="O15" s="1"/>
      <c r="P15" s="1"/>
      <c r="Q15" s="1"/>
      <c r="R15" s="1"/>
      <c r="S15" s="1"/>
      <c r="T15" s="1"/>
      <c r="U15" s="1"/>
      <c r="V15" s="1"/>
      <c r="W15" s="1"/>
      <c r="X15" s="1"/>
      <c r="Y15" s="1"/>
      <c r="Z15" s="1"/>
      <c r="AA15" s="1"/>
    </row>
    <row r="16" spans="1:27" ht="18.899999999999999" customHeight="1" x14ac:dyDescent="0.25">
      <c r="A16" s="1"/>
      <c r="B16" s="241"/>
      <c r="C16" s="241"/>
      <c r="D16" s="241"/>
      <c r="E16" s="241"/>
      <c r="F16" s="241"/>
      <c r="G16" s="241"/>
      <c r="H16" s="241"/>
      <c r="I16" s="1"/>
      <c r="J16" s="1"/>
      <c r="K16" s="1"/>
      <c r="L16" s="1"/>
      <c r="M16" s="1"/>
      <c r="N16" s="1"/>
      <c r="O16" s="1"/>
      <c r="P16" s="1"/>
      <c r="Q16" s="1"/>
      <c r="R16" s="1"/>
      <c r="S16" s="1"/>
      <c r="T16" s="1"/>
      <c r="U16" s="1"/>
      <c r="V16" s="1"/>
      <c r="W16" s="1"/>
      <c r="X16" s="1"/>
      <c r="Y16" s="1"/>
      <c r="Z16" s="1"/>
      <c r="AA16" s="1"/>
    </row>
    <row r="17" spans="1:27" ht="18.899999999999999" customHeight="1" x14ac:dyDescent="0.25">
      <c r="A17" s="1"/>
      <c r="B17" s="241"/>
      <c r="C17" s="1"/>
      <c r="D17" s="1"/>
      <c r="E17" s="1"/>
      <c r="F17" s="241"/>
      <c r="G17" s="241"/>
      <c r="H17" s="1"/>
      <c r="I17" s="1"/>
      <c r="J17" s="1"/>
      <c r="K17" s="1"/>
      <c r="L17" s="1"/>
      <c r="M17" s="1"/>
      <c r="N17" s="1"/>
      <c r="O17" s="1"/>
      <c r="P17" s="1"/>
      <c r="Q17" s="1"/>
      <c r="R17" s="1"/>
      <c r="S17" s="1"/>
      <c r="T17" s="1"/>
      <c r="U17" s="1"/>
      <c r="V17" s="1"/>
      <c r="W17" s="1"/>
      <c r="X17" s="1"/>
      <c r="Y17" s="1"/>
      <c r="Z17" s="1"/>
      <c r="AA17" s="1"/>
    </row>
    <row r="18" spans="1:27" ht="18.899999999999999" customHeight="1" x14ac:dyDescent="0.25">
      <c r="A18" s="1"/>
      <c r="B18" s="1"/>
      <c r="C18" s="1"/>
      <c r="D18" s="1"/>
      <c r="E18" s="1"/>
      <c r="F18" s="1"/>
      <c r="G18" s="1"/>
      <c r="H18" s="241"/>
      <c r="I18" s="1"/>
      <c r="J18" s="1"/>
      <c r="K18" s="1"/>
      <c r="L18" s="1"/>
      <c r="M18" s="1"/>
      <c r="N18" s="1"/>
      <c r="O18" s="1"/>
      <c r="P18" s="1"/>
      <c r="Q18" s="1"/>
      <c r="R18" s="1"/>
      <c r="S18" s="1"/>
      <c r="T18" s="1"/>
      <c r="U18" s="1"/>
      <c r="V18" s="1"/>
      <c r="W18" s="1"/>
      <c r="X18" s="1"/>
      <c r="Y18" s="1"/>
      <c r="Z18" s="1"/>
      <c r="AA18" s="1"/>
    </row>
    <row r="19" spans="1:27" ht="18.899999999999999" customHeight="1" x14ac:dyDescent="0.25">
      <c r="A19" s="1"/>
      <c r="B19" s="1"/>
      <c r="C19" s="1"/>
      <c r="D19" s="1"/>
      <c r="E19" s="1"/>
      <c r="F19" s="1"/>
      <c r="G19" s="1"/>
      <c r="H19" s="241"/>
      <c r="I19" s="1"/>
      <c r="J19" s="1"/>
      <c r="K19" s="1"/>
      <c r="L19" s="1"/>
      <c r="M19" s="1"/>
      <c r="N19" s="1"/>
      <c r="O19" s="1"/>
      <c r="P19" s="1"/>
      <c r="Q19" s="1"/>
      <c r="R19" s="1"/>
      <c r="S19" s="1"/>
      <c r="T19" s="1"/>
      <c r="U19" s="1"/>
      <c r="V19" s="1"/>
      <c r="W19" s="1"/>
      <c r="X19" s="1"/>
      <c r="Y19" s="1"/>
      <c r="Z19" s="1"/>
      <c r="AA19" s="1"/>
    </row>
    <row r="20" spans="1:27"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899999999999999"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40" spans="1:27" x14ac:dyDescent="0.25">
      <c r="I40" s="1"/>
    </row>
  </sheetData>
  <printOptions horizontalCentered="1"/>
  <pageMargins left="0.23622047244094491" right="0.23622047244094491" top="0.74803149606299213" bottom="0.74803149606299213" header="0.31496062992125984" footer="0.31496062992125984"/>
  <pageSetup paperSize="9"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F36CB-03ED-4E7F-88B1-81C29D645709}">
  <sheetPr>
    <tabColor theme="0" tint="-4.9989318521683403E-2"/>
    <pageSetUpPr fitToPage="1"/>
  </sheetPr>
  <dimension ref="A1:AA42"/>
  <sheetViews>
    <sheetView showGridLines="0" zoomScaleNormal="100" workbookViewId="0">
      <selection activeCell="F2" sqref="F2"/>
    </sheetView>
  </sheetViews>
  <sheetFormatPr defaultColWidth="9.109375" defaultRowHeight="12" x14ac:dyDescent="0.25"/>
  <cols>
    <col min="1" max="1" width="15.88671875" style="3" customWidth="1"/>
    <col min="2" max="9" width="9.33203125" style="3" customWidth="1"/>
    <col min="10" max="10" width="3" style="3" customWidth="1"/>
    <col min="11" max="16384" width="9.109375" style="3"/>
  </cols>
  <sheetData>
    <row r="1" spans="1:27" ht="4.5" customHeight="1" x14ac:dyDescent="0.25"/>
    <row r="2" spans="1:27" ht="18.899999999999999" customHeight="1" x14ac:dyDescent="0.3">
      <c r="A2" s="14" t="s">
        <v>210</v>
      </c>
      <c r="B2" s="15"/>
      <c r="C2" s="2"/>
      <c r="D2" s="2"/>
      <c r="E2" s="2"/>
      <c r="F2" s="1"/>
      <c r="G2" s="1"/>
      <c r="H2" s="1"/>
      <c r="I2" s="1"/>
      <c r="J2" s="1"/>
      <c r="K2" s="1"/>
      <c r="L2" s="1"/>
      <c r="M2" s="1"/>
      <c r="N2" s="1"/>
      <c r="O2" s="1"/>
      <c r="P2" s="1"/>
      <c r="Q2" s="1"/>
      <c r="R2" s="1"/>
      <c r="S2" s="1"/>
      <c r="T2" s="1"/>
      <c r="U2" s="1"/>
      <c r="V2" s="1"/>
      <c r="W2" s="1"/>
      <c r="X2" s="1"/>
      <c r="Y2" s="1"/>
      <c r="Z2" s="1"/>
      <c r="AA2" s="1"/>
    </row>
    <row r="3" spans="1:27" ht="18.899999999999999" customHeight="1" x14ac:dyDescent="0.25">
      <c r="A3" s="2"/>
      <c r="B3" s="2"/>
      <c r="C3" s="2"/>
      <c r="D3" s="2"/>
      <c r="E3" s="2"/>
      <c r="F3" s="1"/>
      <c r="G3" s="1"/>
      <c r="H3" s="1"/>
      <c r="I3" s="1"/>
      <c r="J3" s="1"/>
      <c r="K3" s="1"/>
      <c r="L3" s="1"/>
      <c r="M3" s="1"/>
      <c r="N3" s="1"/>
      <c r="O3" s="1"/>
      <c r="P3" s="1"/>
      <c r="Q3" s="1"/>
      <c r="R3" s="1"/>
      <c r="S3" s="1"/>
      <c r="T3" s="1"/>
      <c r="U3" s="1"/>
      <c r="V3" s="1"/>
      <c r="W3" s="1"/>
      <c r="X3" s="1"/>
      <c r="Y3" s="1"/>
      <c r="Z3" s="1"/>
      <c r="AA3" s="1"/>
    </row>
    <row r="4" spans="1:27" ht="30" customHeight="1" x14ac:dyDescent="0.25">
      <c r="A4" s="143" t="s">
        <v>117</v>
      </c>
      <c r="B4" s="144" t="s">
        <v>1</v>
      </c>
      <c r="C4" s="52" t="s">
        <v>33</v>
      </c>
      <c r="D4" s="145" t="s">
        <v>3</v>
      </c>
      <c r="E4" s="144" t="s">
        <v>34</v>
      </c>
      <c r="F4" s="52" t="s">
        <v>24</v>
      </c>
      <c r="G4" s="52" t="s">
        <v>13</v>
      </c>
      <c r="H4" s="145" t="s">
        <v>14</v>
      </c>
      <c r="I4" s="52" t="s">
        <v>17</v>
      </c>
      <c r="J4" s="1"/>
      <c r="K4" s="1"/>
      <c r="L4" s="1"/>
      <c r="M4" s="1"/>
      <c r="N4" s="1"/>
      <c r="O4" s="1"/>
      <c r="P4" s="1"/>
      <c r="Q4" s="1"/>
      <c r="R4" s="1"/>
      <c r="S4" s="1"/>
      <c r="T4" s="1"/>
      <c r="U4" s="1"/>
      <c r="V4" s="1"/>
      <c r="W4" s="1"/>
      <c r="X4" s="1"/>
      <c r="Y4" s="1"/>
      <c r="Z4" s="1"/>
      <c r="AA4" s="1"/>
    </row>
    <row r="5" spans="1:27" ht="18.899999999999999" customHeight="1" x14ac:dyDescent="0.25">
      <c r="A5" s="143">
        <v>2016</v>
      </c>
      <c r="B5" s="24">
        <v>32299</v>
      </c>
      <c r="C5" s="10">
        <v>2201</v>
      </c>
      <c r="D5" s="137">
        <v>416</v>
      </c>
      <c r="E5" s="68">
        <f t="shared" ref="E5:E7" si="0">F5+G5+H5</f>
        <v>41668</v>
      </c>
      <c r="F5" s="10">
        <v>445</v>
      </c>
      <c r="G5" s="10">
        <v>2102</v>
      </c>
      <c r="H5" s="137">
        <v>39121</v>
      </c>
      <c r="I5" s="146">
        <f t="shared" ref="I5:I7" si="1">F5/B5*100</f>
        <v>1.3777516331774977</v>
      </c>
      <c r="J5" s="1"/>
      <c r="K5" s="1"/>
      <c r="L5" s="1"/>
      <c r="M5" s="1"/>
      <c r="N5" s="1"/>
      <c r="O5" s="1"/>
      <c r="P5" s="1"/>
      <c r="Q5" s="1"/>
      <c r="R5" s="1"/>
      <c r="S5" s="1"/>
      <c r="T5" s="1"/>
      <c r="U5" s="1"/>
      <c r="V5" s="1"/>
      <c r="W5" s="1"/>
      <c r="X5" s="1"/>
      <c r="Y5" s="1"/>
      <c r="Z5" s="1"/>
      <c r="AA5" s="1"/>
    </row>
    <row r="6" spans="1:27" ht="18.899999999999999" customHeight="1" x14ac:dyDescent="0.25">
      <c r="A6" s="143">
        <v>2017</v>
      </c>
      <c r="B6" s="24">
        <v>34416</v>
      </c>
      <c r="C6" s="10">
        <v>2397</v>
      </c>
      <c r="D6" s="137">
        <v>488</v>
      </c>
      <c r="E6" s="68">
        <f t="shared" si="0"/>
        <v>44495</v>
      </c>
      <c r="F6" s="10">
        <v>510</v>
      </c>
      <c r="G6" s="10">
        <v>2198</v>
      </c>
      <c r="H6" s="137">
        <v>41787</v>
      </c>
      <c r="I6" s="146">
        <f t="shared" si="1"/>
        <v>1.4818688981868899</v>
      </c>
      <c r="J6" s="1"/>
      <c r="K6" s="1"/>
      <c r="L6" s="1"/>
      <c r="M6" s="1"/>
      <c r="N6" s="1"/>
      <c r="O6" s="1"/>
      <c r="P6" s="1"/>
      <c r="Q6" s="1"/>
      <c r="R6" s="1"/>
      <c r="S6" s="1"/>
      <c r="T6" s="1"/>
      <c r="U6" s="1"/>
      <c r="V6" s="1"/>
      <c r="W6" s="1"/>
      <c r="X6" s="1"/>
      <c r="Y6" s="1"/>
      <c r="Z6" s="1"/>
      <c r="AA6" s="1"/>
    </row>
    <row r="7" spans="1:27" ht="18.899999999999999" customHeight="1" x14ac:dyDescent="0.25">
      <c r="A7" s="143">
        <v>2018</v>
      </c>
      <c r="B7" s="24">
        <v>34235</v>
      </c>
      <c r="C7" s="10">
        <v>2337</v>
      </c>
      <c r="D7" s="137">
        <v>468</v>
      </c>
      <c r="E7" s="68">
        <f t="shared" si="0"/>
        <v>44005</v>
      </c>
      <c r="F7" s="10">
        <v>508</v>
      </c>
      <c r="G7" s="10">
        <v>2141</v>
      </c>
      <c r="H7" s="137">
        <v>41356</v>
      </c>
      <c r="I7" s="146">
        <f t="shared" si="1"/>
        <v>1.4838615452022783</v>
      </c>
      <c r="J7" s="1"/>
      <c r="K7" s="1"/>
      <c r="L7" s="1"/>
      <c r="M7" s="1"/>
      <c r="N7" s="1"/>
      <c r="O7" s="1"/>
      <c r="P7" s="1"/>
      <c r="Q7" s="1"/>
      <c r="R7" s="1"/>
      <c r="S7" s="1"/>
      <c r="T7" s="1"/>
      <c r="U7" s="1"/>
      <c r="V7" s="1"/>
      <c r="W7" s="1"/>
      <c r="X7" s="1"/>
      <c r="Y7" s="1"/>
      <c r="Z7" s="1"/>
      <c r="AA7" s="1"/>
    </row>
    <row r="8" spans="1:27" ht="18.899999999999999" customHeight="1" x14ac:dyDescent="0.25">
      <c r="A8" s="147">
        <v>2019</v>
      </c>
      <c r="B8" s="148">
        <v>35704</v>
      </c>
      <c r="C8" s="149">
        <v>2403</v>
      </c>
      <c r="D8" s="150">
        <v>429</v>
      </c>
      <c r="E8" s="68">
        <f t="shared" ref="E8" si="2">F8+G8+H8</f>
        <v>45977</v>
      </c>
      <c r="F8" s="149">
        <v>474</v>
      </c>
      <c r="G8" s="149">
        <v>2301</v>
      </c>
      <c r="H8" s="150">
        <v>43202</v>
      </c>
      <c r="I8" s="146">
        <f t="shared" ref="I8:I14" si="3">F8/B8*100</f>
        <v>1.3275823437149898</v>
      </c>
      <c r="J8" s="1"/>
      <c r="K8" s="1"/>
      <c r="L8" s="1"/>
      <c r="M8" s="1"/>
      <c r="N8" s="1"/>
      <c r="O8" s="1"/>
      <c r="P8" s="1"/>
      <c r="Q8" s="1"/>
      <c r="R8" s="1"/>
      <c r="S8" s="1"/>
      <c r="T8" s="1"/>
      <c r="U8" s="1"/>
      <c r="V8" s="1"/>
      <c r="W8" s="1"/>
      <c r="X8" s="1"/>
      <c r="Y8" s="1"/>
      <c r="Z8" s="1"/>
      <c r="AA8" s="1"/>
    </row>
    <row r="9" spans="1:27" ht="18.899999999999999" customHeight="1" x14ac:dyDescent="0.25">
      <c r="A9" s="147">
        <v>2020</v>
      </c>
      <c r="B9" s="148">
        <v>26501</v>
      </c>
      <c r="C9" s="149">
        <v>1975</v>
      </c>
      <c r="D9" s="150">
        <v>372</v>
      </c>
      <c r="E9" s="68">
        <f>F9+G9+H9</f>
        <v>32925</v>
      </c>
      <c r="F9" s="149">
        <v>390</v>
      </c>
      <c r="G9" s="149">
        <v>1829</v>
      </c>
      <c r="H9" s="150">
        <v>30706</v>
      </c>
      <c r="I9" s="146">
        <f t="shared" si="3"/>
        <v>1.471642579525301</v>
      </c>
      <c r="J9" s="1"/>
      <c r="K9" s="1"/>
      <c r="L9" s="1"/>
      <c r="M9" s="1"/>
      <c r="N9" s="1"/>
      <c r="O9" s="1"/>
      <c r="P9" s="1"/>
      <c r="Q9" s="1"/>
      <c r="R9" s="1"/>
      <c r="S9" s="1"/>
      <c r="T9" s="1"/>
      <c r="U9" s="1"/>
      <c r="V9" s="1"/>
      <c r="W9" s="1"/>
      <c r="X9" s="1"/>
      <c r="Y9" s="1"/>
      <c r="Z9" s="1"/>
      <c r="AA9" s="1"/>
    </row>
    <row r="10" spans="1:27" ht="18.899999999999999" customHeight="1" x14ac:dyDescent="0.25">
      <c r="A10" s="147">
        <v>2021</v>
      </c>
      <c r="B10" s="148">
        <v>29217</v>
      </c>
      <c r="C10" s="149">
        <v>2221</v>
      </c>
      <c r="D10" s="150">
        <v>367</v>
      </c>
      <c r="E10" s="68">
        <f>F10+G10+H10</f>
        <v>36713</v>
      </c>
      <c r="F10" s="149">
        <v>390</v>
      </c>
      <c r="G10" s="149">
        <v>2106</v>
      </c>
      <c r="H10" s="150">
        <v>34217</v>
      </c>
      <c r="I10" s="146">
        <f>F10/B10*100</f>
        <v>1.334839305883561</v>
      </c>
      <c r="J10" s="1"/>
      <c r="K10" s="1"/>
      <c r="L10" s="1"/>
      <c r="M10" s="1"/>
      <c r="N10" s="1"/>
      <c r="O10" s="1"/>
      <c r="P10" s="1"/>
      <c r="Q10" s="1"/>
      <c r="R10" s="1"/>
      <c r="S10" s="1"/>
      <c r="T10" s="1"/>
      <c r="U10" s="1"/>
      <c r="V10" s="1"/>
      <c r="W10" s="1"/>
      <c r="X10" s="1"/>
      <c r="Y10" s="1"/>
      <c r="Z10" s="1"/>
      <c r="AA10" s="1"/>
    </row>
    <row r="11" spans="1:27" ht="18.899999999999999" customHeight="1" x14ac:dyDescent="0.25">
      <c r="A11" s="147">
        <v>2022</v>
      </c>
      <c r="B11" s="148">
        <v>32788</v>
      </c>
      <c r="C11" s="149">
        <v>2352</v>
      </c>
      <c r="D11" s="150">
        <v>428</v>
      </c>
      <c r="E11" s="68">
        <f>F11+G11+H11</f>
        <v>41161</v>
      </c>
      <c r="F11" s="149">
        <v>462</v>
      </c>
      <c r="G11" s="149">
        <v>2243</v>
      </c>
      <c r="H11" s="150">
        <v>38456</v>
      </c>
      <c r="I11" s="146">
        <f t="shared" si="3"/>
        <v>1.4090520922288641</v>
      </c>
      <c r="J11" s="1"/>
      <c r="K11" s="1"/>
      <c r="L11" s="1"/>
      <c r="M11" s="1"/>
      <c r="N11" s="1"/>
      <c r="O11" s="1"/>
      <c r="P11" s="1"/>
      <c r="Q11" s="1"/>
      <c r="R11" s="1"/>
      <c r="S11" s="1"/>
      <c r="T11" s="1"/>
      <c r="U11" s="1"/>
      <c r="V11" s="1"/>
      <c r="W11" s="1"/>
      <c r="X11" s="1"/>
      <c r="Y11" s="1"/>
      <c r="Z11" s="1"/>
      <c r="AA11" s="1"/>
    </row>
    <row r="12" spans="1:27" ht="18.899999999999999" customHeight="1" x14ac:dyDescent="0.25">
      <c r="A12" s="147">
        <v>2023</v>
      </c>
      <c r="B12" s="148">
        <v>34974</v>
      </c>
      <c r="C12" s="149">
        <v>2569</v>
      </c>
      <c r="D12" s="150">
        <v>431</v>
      </c>
      <c r="E12" s="68">
        <f>F12+G12+H12</f>
        <v>43962</v>
      </c>
      <c r="F12" s="149">
        <v>467</v>
      </c>
      <c r="G12" s="149">
        <v>2437</v>
      </c>
      <c r="H12" s="150">
        <v>41058</v>
      </c>
      <c r="I12" s="146">
        <f t="shared" si="3"/>
        <v>1.3352776348144337</v>
      </c>
      <c r="J12" s="1"/>
      <c r="K12" s="1"/>
      <c r="L12" s="1"/>
      <c r="M12" s="1"/>
      <c r="N12" s="1"/>
      <c r="O12" s="1"/>
      <c r="P12" s="1"/>
      <c r="Q12" s="1"/>
      <c r="R12" s="1"/>
      <c r="S12" s="1"/>
      <c r="T12" s="1"/>
      <c r="U12" s="1"/>
      <c r="V12" s="1"/>
      <c r="W12" s="1"/>
      <c r="X12" s="1"/>
      <c r="Y12" s="1"/>
      <c r="Z12" s="1"/>
      <c r="AA12" s="1"/>
    </row>
    <row r="13" spans="1:27" ht="18.899999999999999" customHeight="1" x14ac:dyDescent="0.25">
      <c r="A13" s="147">
        <v>2024</v>
      </c>
      <c r="B13" s="148">
        <v>36338</v>
      </c>
      <c r="C13" s="149">
        <v>2674</v>
      </c>
      <c r="D13" s="150">
        <v>437</v>
      </c>
      <c r="E13" s="68">
        <f t="shared" ref="E13" si="4">F13+G13+H13</f>
        <v>45722</v>
      </c>
      <c r="F13" s="149">
        <v>463</v>
      </c>
      <c r="G13" s="149">
        <v>2576</v>
      </c>
      <c r="H13" s="150">
        <v>42683</v>
      </c>
      <c r="I13" s="146">
        <f t="shared" ref="I13" si="5">F13/B13*100</f>
        <v>1.2741482745335462</v>
      </c>
      <c r="J13" s="1"/>
      <c r="K13" s="1"/>
      <c r="L13" s="1"/>
      <c r="M13" s="1"/>
      <c r="N13" s="1"/>
      <c r="O13" s="1"/>
      <c r="P13" s="1"/>
      <c r="Q13" s="1"/>
      <c r="R13" s="1"/>
      <c r="S13" s="1"/>
      <c r="T13" s="1"/>
      <c r="U13" s="1"/>
      <c r="V13" s="1"/>
      <c r="W13" s="1"/>
      <c r="X13" s="1"/>
      <c r="Y13" s="1"/>
      <c r="Z13" s="1"/>
      <c r="AA13" s="1"/>
    </row>
    <row r="14" spans="1:27" ht="18.899999999999999" customHeight="1" x14ac:dyDescent="0.25">
      <c r="A14" s="147">
        <v>2025</v>
      </c>
      <c r="B14" s="148">
        <v>37259</v>
      </c>
      <c r="C14" s="149">
        <v>2733</v>
      </c>
      <c r="D14" s="150">
        <v>408</v>
      </c>
      <c r="E14" s="68">
        <f>F14+G14+H14</f>
        <v>46796</v>
      </c>
      <c r="F14" s="149">
        <v>442</v>
      </c>
      <c r="G14" s="149">
        <v>2651</v>
      </c>
      <c r="H14" s="150">
        <v>43703</v>
      </c>
      <c r="I14" s="146">
        <f t="shared" si="3"/>
        <v>1.1862905606699052</v>
      </c>
      <c r="J14" s="1"/>
      <c r="K14" s="1"/>
      <c r="L14" s="1"/>
      <c r="M14" s="1"/>
      <c r="N14" s="1"/>
      <c r="O14" s="1"/>
      <c r="P14" s="1"/>
      <c r="Q14" s="1"/>
      <c r="R14" s="1"/>
      <c r="S14" s="1"/>
      <c r="T14" s="1"/>
      <c r="U14" s="1"/>
      <c r="V14" s="1"/>
      <c r="W14" s="1"/>
      <c r="X14" s="1"/>
      <c r="Y14" s="1"/>
      <c r="Z14" s="1"/>
      <c r="AA14" s="1"/>
    </row>
    <row r="15" spans="1:27" ht="18.899999999999999" customHeight="1" x14ac:dyDescent="0.25">
      <c r="A15" s="151" t="s">
        <v>189</v>
      </c>
      <c r="B15" s="152">
        <f>B14/B5-1</f>
        <v>0.1535651258552897</v>
      </c>
      <c r="C15" s="152">
        <f t="shared" ref="C15:I15" si="6">C14/C5-1</f>
        <v>0.24170831440254426</v>
      </c>
      <c r="D15" s="152">
        <f t="shared" si="6"/>
        <v>-1.9230769230769273E-2</v>
      </c>
      <c r="E15" s="152">
        <f t="shared" si="6"/>
        <v>0.12306806182202168</v>
      </c>
      <c r="F15" s="152">
        <f t="shared" si="6"/>
        <v>-6.741573033707815E-3</v>
      </c>
      <c r="G15" s="152">
        <f t="shared" si="6"/>
        <v>0.2611798287345386</v>
      </c>
      <c r="H15" s="152">
        <f t="shared" si="6"/>
        <v>0.11712379540400297</v>
      </c>
      <c r="I15" s="152">
        <f t="shared" si="6"/>
        <v>-0.13896631867242093</v>
      </c>
      <c r="J15" s="1"/>
      <c r="K15" s="1"/>
      <c r="L15" s="1"/>
      <c r="M15" s="1"/>
      <c r="N15" s="1"/>
      <c r="O15" s="1"/>
      <c r="P15" s="1"/>
      <c r="Q15" s="1"/>
      <c r="R15" s="1"/>
      <c r="S15" s="1"/>
      <c r="T15" s="1"/>
      <c r="U15" s="1"/>
      <c r="V15" s="1"/>
      <c r="W15" s="1"/>
      <c r="X15" s="1"/>
      <c r="Y15" s="1"/>
      <c r="Z15" s="1"/>
      <c r="AA15" s="1"/>
    </row>
    <row r="16" spans="1:27" ht="18.899999999999999" customHeight="1" x14ac:dyDescent="0.25">
      <c r="A16" s="151" t="s">
        <v>185</v>
      </c>
      <c r="B16" s="152">
        <f>B14/B8-1</f>
        <v>4.3552543132422183E-2</v>
      </c>
      <c r="C16" s="152">
        <f t="shared" ref="C16:I16" si="7">C14/C8-1</f>
        <v>0.13732833957553048</v>
      </c>
      <c r="D16" s="152">
        <f t="shared" si="7"/>
        <v>-4.8951048951048959E-2</v>
      </c>
      <c r="E16" s="152">
        <f t="shared" si="7"/>
        <v>1.7813254453313609E-2</v>
      </c>
      <c r="F16" s="152">
        <f t="shared" si="7"/>
        <v>-6.7510548523206704E-2</v>
      </c>
      <c r="G16" s="152">
        <f t="shared" si="7"/>
        <v>0.15210777922642338</v>
      </c>
      <c r="H16" s="152">
        <f t="shared" si="7"/>
        <v>1.1596685338641777E-2</v>
      </c>
      <c r="I16" s="152">
        <f t="shared" si="7"/>
        <v>-0.10642788653674473</v>
      </c>
      <c r="J16" s="1"/>
      <c r="K16" s="1"/>
      <c r="L16" s="1"/>
      <c r="M16" s="1"/>
      <c r="N16" s="1"/>
      <c r="O16" s="1"/>
      <c r="P16" s="1"/>
      <c r="Q16" s="1"/>
      <c r="R16" s="1"/>
      <c r="S16" s="1"/>
      <c r="T16" s="1"/>
      <c r="U16" s="1"/>
      <c r="V16" s="1"/>
      <c r="W16" s="1"/>
      <c r="X16" s="1"/>
      <c r="Y16" s="1"/>
      <c r="Z16" s="1"/>
      <c r="AA16" s="1"/>
    </row>
    <row r="17" spans="1:27" ht="18.899999999999999" customHeight="1" thickBot="1" x14ac:dyDescent="0.3">
      <c r="A17" s="153" t="s">
        <v>188</v>
      </c>
      <c r="B17" s="223">
        <f>B14/B13-1</f>
        <v>2.534536848478175E-2</v>
      </c>
      <c r="C17" s="224">
        <f t="shared" ref="C17:I17" si="8">C14/C13-1</f>
        <v>2.2064323111443462E-2</v>
      </c>
      <c r="D17" s="225">
        <f t="shared" si="8"/>
        <v>-6.6361556064073235E-2</v>
      </c>
      <c r="E17" s="223">
        <f t="shared" si="8"/>
        <v>2.3489786098595866E-2</v>
      </c>
      <c r="F17" s="224">
        <f t="shared" si="8"/>
        <v>-4.5356371490280822E-2</v>
      </c>
      <c r="G17" s="224">
        <f t="shared" si="8"/>
        <v>2.9114906832298226E-2</v>
      </c>
      <c r="H17" s="225">
        <f t="shared" si="8"/>
        <v>2.3897101890682393E-2</v>
      </c>
      <c r="I17" s="154">
        <f t="shared" si="8"/>
        <v>-6.8954073571857122E-2</v>
      </c>
      <c r="J17" s="1"/>
      <c r="K17" s="1"/>
      <c r="L17" s="1"/>
      <c r="M17" s="1"/>
      <c r="N17" s="1"/>
      <c r="O17" s="1"/>
      <c r="P17" s="1"/>
      <c r="Q17" s="1"/>
      <c r="R17" s="1"/>
      <c r="S17" s="1"/>
      <c r="T17" s="1"/>
      <c r="U17" s="1"/>
      <c r="V17" s="1"/>
      <c r="W17" s="1"/>
      <c r="X17" s="1"/>
      <c r="Y17" s="1"/>
      <c r="Z17" s="1"/>
      <c r="AA17" s="1"/>
    </row>
    <row r="18" spans="1:27" ht="18.899999999999999" customHeight="1" x14ac:dyDescent="0.25">
      <c r="A18" s="1"/>
      <c r="B18" s="241"/>
      <c r="C18" s="241"/>
      <c r="D18" s="241"/>
      <c r="E18" s="241"/>
      <c r="F18" s="241"/>
      <c r="G18" s="241"/>
      <c r="H18" s="241"/>
      <c r="I18" s="1"/>
      <c r="J18" s="1"/>
      <c r="K18" s="1"/>
      <c r="L18" s="1"/>
      <c r="M18" s="1"/>
      <c r="N18" s="1"/>
      <c r="O18" s="1"/>
      <c r="P18" s="1"/>
      <c r="Q18" s="1"/>
      <c r="R18" s="1"/>
      <c r="S18" s="1"/>
      <c r="T18" s="1"/>
      <c r="U18" s="1"/>
      <c r="V18" s="1"/>
      <c r="W18" s="1"/>
      <c r="X18" s="1"/>
      <c r="Y18" s="1"/>
      <c r="Z18" s="1"/>
      <c r="AA18" s="1"/>
    </row>
    <row r="19" spans="1:27" ht="18.899999999999999" customHeight="1" x14ac:dyDescent="0.25">
      <c r="A19" s="1"/>
      <c r="B19" s="241"/>
      <c r="C19" s="1"/>
      <c r="D19" s="1"/>
      <c r="E19" s="1"/>
      <c r="F19" s="241"/>
      <c r="G19" s="241"/>
      <c r="H19" s="1"/>
      <c r="I19" s="1"/>
      <c r="J19" s="1"/>
      <c r="K19" s="1"/>
      <c r="L19" s="1"/>
      <c r="M19" s="1"/>
      <c r="N19" s="1"/>
      <c r="O19" s="1"/>
      <c r="P19" s="1"/>
      <c r="Q19" s="1"/>
      <c r="R19" s="1"/>
      <c r="S19" s="1"/>
      <c r="T19" s="1"/>
      <c r="U19" s="1"/>
      <c r="V19" s="1"/>
      <c r="W19" s="1"/>
      <c r="X19" s="1"/>
      <c r="Y19" s="1"/>
      <c r="Z19" s="1"/>
      <c r="AA19" s="1"/>
    </row>
    <row r="20" spans="1:27" ht="18.899999999999999" customHeight="1" x14ac:dyDescent="0.25">
      <c r="A20" s="1"/>
      <c r="B20" s="1"/>
      <c r="C20" s="1"/>
      <c r="D20" s="1"/>
      <c r="E20" s="1"/>
      <c r="F20" s="1"/>
      <c r="G20" s="1"/>
      <c r="H20" s="241"/>
      <c r="I20" s="1"/>
      <c r="J20" s="1"/>
      <c r="K20" s="1"/>
      <c r="L20" s="1"/>
      <c r="M20" s="1"/>
      <c r="N20" s="1"/>
      <c r="O20" s="1"/>
      <c r="P20" s="1"/>
      <c r="Q20" s="1"/>
      <c r="R20" s="1"/>
      <c r="S20" s="1"/>
      <c r="T20" s="1"/>
      <c r="U20" s="1"/>
      <c r="V20" s="1"/>
      <c r="W20" s="1"/>
      <c r="X20" s="1"/>
      <c r="Y20" s="1"/>
      <c r="Z20" s="1"/>
      <c r="AA20" s="1"/>
    </row>
    <row r="21" spans="1:27" ht="18.899999999999999" customHeight="1" x14ac:dyDescent="0.25">
      <c r="A21" s="1"/>
      <c r="B21" s="1"/>
      <c r="C21" s="1"/>
      <c r="D21" s="1"/>
      <c r="E21" s="1"/>
      <c r="F21" s="1"/>
      <c r="G21" s="1"/>
      <c r="H21" s="241"/>
      <c r="I21" s="1"/>
      <c r="J21" s="1"/>
      <c r="K21" s="1"/>
      <c r="L21" s="1"/>
      <c r="M21" s="1"/>
      <c r="N21" s="1"/>
      <c r="O21" s="1"/>
      <c r="P21" s="1"/>
      <c r="Q21" s="1"/>
      <c r="R21" s="1"/>
      <c r="S21" s="1"/>
      <c r="T21" s="1"/>
      <c r="U21" s="1"/>
      <c r="V21" s="1"/>
      <c r="W21" s="1"/>
      <c r="X21" s="1"/>
      <c r="Y21" s="1"/>
      <c r="Z21" s="1"/>
      <c r="AA21" s="1"/>
    </row>
    <row r="22" spans="1:27"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899999999999999"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ht="18.899999999999999" customHeight="1"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ht="18.899999999999999" customHeight="1"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5" spans="1:27"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row>
    <row r="36" spans="1:27"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row>
    <row r="42" spans="1:27" x14ac:dyDescent="0.25">
      <c r="I42" s="1"/>
    </row>
  </sheetData>
  <phoneticPr fontId="6" type="noConversion"/>
  <printOptions horizontalCentered="1"/>
  <pageMargins left="0.23622047244094491" right="0.23622047244094491" top="0.74803149606299213" bottom="0.74803149606299213" header="0.31496062992125984" footer="0.31496062992125984"/>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ADE7C1-47D7-4AFF-B21A-1A79C4EA624B}">
  <sheetPr>
    <pageSetUpPr fitToPage="1"/>
  </sheetPr>
  <dimension ref="A1:AA53"/>
  <sheetViews>
    <sheetView showGridLines="0" zoomScaleNormal="100" workbookViewId="0">
      <selection activeCell="F2" sqref="F2"/>
    </sheetView>
  </sheetViews>
  <sheetFormatPr defaultColWidth="9.109375" defaultRowHeight="12" x14ac:dyDescent="0.25"/>
  <cols>
    <col min="1" max="1" width="18.6640625" style="3" customWidth="1"/>
    <col min="2" max="13" width="7.88671875" style="3" customWidth="1"/>
    <col min="14" max="14" width="2.88671875" style="3" customWidth="1"/>
    <col min="15" max="16384" width="9.109375" style="3"/>
  </cols>
  <sheetData>
    <row r="1" spans="1:27" ht="6.75" customHeight="1" x14ac:dyDescent="0.25"/>
    <row r="2" spans="1:27" ht="18.899999999999999" customHeight="1" x14ac:dyDescent="0.3">
      <c r="A2" s="14" t="s">
        <v>235</v>
      </c>
      <c r="B2" s="15"/>
      <c r="C2" s="2"/>
      <c r="D2" s="2"/>
      <c r="E2" s="2"/>
      <c r="F2" s="1"/>
      <c r="G2" s="1"/>
      <c r="H2" s="1"/>
      <c r="I2" s="1"/>
      <c r="J2" s="1"/>
      <c r="K2" s="1"/>
      <c r="L2" s="1"/>
      <c r="M2" s="1"/>
      <c r="N2" s="1"/>
      <c r="O2" s="1"/>
      <c r="P2" s="1"/>
      <c r="Q2" s="1"/>
      <c r="R2" s="1"/>
      <c r="S2" s="1"/>
      <c r="T2" s="1"/>
      <c r="U2" s="1"/>
      <c r="V2" s="1"/>
      <c r="W2" s="1"/>
      <c r="X2" s="1"/>
      <c r="Y2" s="1"/>
      <c r="Z2" s="1"/>
      <c r="AA2" s="1"/>
    </row>
    <row r="3" spans="1:27" ht="18.899999999999999" customHeight="1" thickBot="1" x14ac:dyDescent="0.3">
      <c r="A3" s="2"/>
      <c r="B3" s="2"/>
      <c r="C3" s="2"/>
      <c r="D3" s="2"/>
      <c r="E3" s="2"/>
      <c r="F3" s="1"/>
      <c r="G3" s="1"/>
      <c r="H3" s="1"/>
      <c r="I3" s="1"/>
      <c r="J3" s="1"/>
      <c r="K3" s="1"/>
      <c r="L3" s="1"/>
      <c r="M3" s="1"/>
      <c r="N3" s="1"/>
      <c r="O3" s="1"/>
      <c r="P3" s="1"/>
      <c r="Q3" s="1"/>
      <c r="R3" s="1"/>
      <c r="S3" s="1"/>
      <c r="T3" s="1"/>
      <c r="U3" s="1"/>
      <c r="V3" s="1"/>
      <c r="W3" s="1"/>
      <c r="X3" s="1"/>
      <c r="Y3" s="1"/>
      <c r="Z3" s="1"/>
      <c r="AA3" s="1"/>
    </row>
    <row r="4" spans="1:27" ht="18.899999999999999" customHeight="1" x14ac:dyDescent="0.25">
      <c r="A4" s="266"/>
      <c r="B4" s="268" t="s">
        <v>1</v>
      </c>
      <c r="C4" s="269"/>
      <c r="D4" s="270"/>
      <c r="E4" s="269" t="s">
        <v>24</v>
      </c>
      <c r="F4" s="269"/>
      <c r="G4" s="269"/>
      <c r="H4" s="271" t="s">
        <v>13</v>
      </c>
      <c r="I4" s="269"/>
      <c r="J4" s="272"/>
      <c r="K4" s="271" t="s">
        <v>14</v>
      </c>
      <c r="L4" s="269"/>
      <c r="M4" s="272"/>
      <c r="N4" s="1"/>
      <c r="O4" s="1"/>
      <c r="P4" s="1"/>
      <c r="Q4" s="1"/>
      <c r="R4" s="1"/>
      <c r="S4" s="1"/>
      <c r="T4" s="1"/>
      <c r="U4" s="1"/>
      <c r="V4" s="1"/>
      <c r="W4" s="1"/>
      <c r="X4" s="1"/>
      <c r="Y4" s="1"/>
      <c r="Z4" s="1"/>
      <c r="AA4" s="1"/>
    </row>
    <row r="5" spans="1:27" ht="30" customHeight="1" x14ac:dyDescent="0.25">
      <c r="A5" s="267"/>
      <c r="B5" s="27">
        <v>2019</v>
      </c>
      <c r="C5" s="27">
        <v>2024</v>
      </c>
      <c r="D5" s="196">
        <v>2025</v>
      </c>
      <c r="E5" s="27">
        <v>2019</v>
      </c>
      <c r="F5" s="27">
        <v>2024</v>
      </c>
      <c r="G5" s="196">
        <v>2025</v>
      </c>
      <c r="H5" s="27">
        <v>2019</v>
      </c>
      <c r="I5" s="27">
        <v>2024</v>
      </c>
      <c r="J5" s="196">
        <v>2025</v>
      </c>
      <c r="K5" s="27">
        <v>2019</v>
      </c>
      <c r="L5" s="27">
        <v>2024</v>
      </c>
      <c r="M5" s="196">
        <v>2025</v>
      </c>
      <c r="N5" s="1"/>
      <c r="O5" s="1"/>
      <c r="P5" s="1"/>
      <c r="Q5" s="1"/>
      <c r="R5" s="1"/>
      <c r="S5" s="1"/>
      <c r="T5" s="1"/>
      <c r="U5" s="1"/>
      <c r="V5" s="1"/>
      <c r="W5" s="1"/>
      <c r="X5" s="1"/>
      <c r="Y5" s="1"/>
      <c r="Z5" s="1"/>
      <c r="AA5" s="1"/>
    </row>
    <row r="6" spans="1:27" ht="18.899999999999999" customHeight="1" x14ac:dyDescent="0.25">
      <c r="A6" s="136" t="s">
        <v>42</v>
      </c>
      <c r="B6" s="10">
        <v>2953</v>
      </c>
      <c r="C6" s="10">
        <v>2798</v>
      </c>
      <c r="D6" s="137">
        <v>2844</v>
      </c>
      <c r="E6" s="24">
        <v>48</v>
      </c>
      <c r="F6" s="10">
        <v>35</v>
      </c>
      <c r="G6" s="137">
        <v>36</v>
      </c>
      <c r="H6" s="24">
        <v>171</v>
      </c>
      <c r="I6" s="10">
        <v>196</v>
      </c>
      <c r="J6" s="137">
        <v>164</v>
      </c>
      <c r="K6" s="24">
        <v>3519</v>
      </c>
      <c r="L6" s="10">
        <v>3246</v>
      </c>
      <c r="M6" s="138">
        <v>3336</v>
      </c>
      <c r="N6" s="1"/>
      <c r="O6" s="1"/>
      <c r="P6" s="1"/>
      <c r="Q6" s="1"/>
      <c r="R6" s="1"/>
      <c r="S6" s="1"/>
      <c r="T6" s="1"/>
      <c r="U6" s="1"/>
      <c r="V6" s="1"/>
      <c r="W6" s="1"/>
      <c r="X6" s="1"/>
      <c r="Y6" s="1"/>
      <c r="Z6" s="1"/>
      <c r="AA6" s="1"/>
    </row>
    <row r="7" spans="1:27" ht="18.899999999999999" customHeight="1" x14ac:dyDescent="0.25">
      <c r="A7" s="136" t="s">
        <v>131</v>
      </c>
      <c r="B7" s="10">
        <v>2470</v>
      </c>
      <c r="C7" s="10">
        <v>2720</v>
      </c>
      <c r="D7" s="137">
        <v>2524</v>
      </c>
      <c r="E7" s="24">
        <v>38</v>
      </c>
      <c r="F7" s="10">
        <v>36</v>
      </c>
      <c r="G7" s="137">
        <v>30</v>
      </c>
      <c r="H7" s="24">
        <v>149</v>
      </c>
      <c r="I7" s="10">
        <v>181</v>
      </c>
      <c r="J7" s="137">
        <v>183</v>
      </c>
      <c r="K7" s="24">
        <v>2938</v>
      </c>
      <c r="L7" s="10">
        <v>3199</v>
      </c>
      <c r="M7" s="138">
        <v>2931</v>
      </c>
      <c r="N7" s="1"/>
      <c r="O7" s="1"/>
      <c r="P7" s="1"/>
      <c r="Q7" s="1"/>
      <c r="R7" s="1"/>
      <c r="S7" s="1"/>
      <c r="T7" s="1"/>
      <c r="U7" s="1"/>
      <c r="V7" s="1"/>
      <c r="W7" s="1"/>
      <c r="X7" s="1"/>
      <c r="Y7" s="1"/>
      <c r="Z7" s="1"/>
      <c r="AA7" s="1"/>
    </row>
    <row r="8" spans="1:27" ht="18.899999999999999" customHeight="1" x14ac:dyDescent="0.25">
      <c r="A8" s="136" t="s">
        <v>127</v>
      </c>
      <c r="B8" s="10">
        <v>2998</v>
      </c>
      <c r="C8" s="10">
        <v>2768</v>
      </c>
      <c r="D8" s="137">
        <v>2907</v>
      </c>
      <c r="E8" s="24">
        <v>34</v>
      </c>
      <c r="F8" s="10">
        <v>34</v>
      </c>
      <c r="G8" s="137">
        <v>25</v>
      </c>
      <c r="H8" s="24">
        <v>213</v>
      </c>
      <c r="I8" s="10">
        <v>179</v>
      </c>
      <c r="J8" s="137">
        <v>186</v>
      </c>
      <c r="K8" s="24">
        <v>3604</v>
      </c>
      <c r="L8" s="10">
        <v>3219</v>
      </c>
      <c r="M8" s="138">
        <v>3377</v>
      </c>
      <c r="N8" s="1"/>
      <c r="O8" s="1"/>
      <c r="P8" s="1"/>
      <c r="Q8" s="1"/>
      <c r="R8" s="1"/>
      <c r="S8" s="1"/>
      <c r="T8" s="1"/>
      <c r="U8" s="1"/>
      <c r="V8" s="1"/>
      <c r="W8" s="1"/>
      <c r="X8" s="1"/>
      <c r="Y8" s="1"/>
      <c r="Z8" s="1"/>
      <c r="AA8" s="1"/>
    </row>
    <row r="9" spans="1:27" ht="18.899999999999999" customHeight="1" x14ac:dyDescent="0.25">
      <c r="A9" s="226" t="s">
        <v>160</v>
      </c>
      <c r="B9" s="10">
        <v>2791</v>
      </c>
      <c r="C9" s="10">
        <v>3057</v>
      </c>
      <c r="D9" s="137">
        <v>3014</v>
      </c>
      <c r="E9" s="24">
        <v>60</v>
      </c>
      <c r="F9" s="10">
        <v>32</v>
      </c>
      <c r="G9" s="137">
        <v>27</v>
      </c>
      <c r="H9" s="24">
        <v>186</v>
      </c>
      <c r="I9" s="10">
        <v>230</v>
      </c>
      <c r="J9" s="137">
        <v>216</v>
      </c>
      <c r="K9" s="24">
        <v>3429</v>
      </c>
      <c r="L9" s="10">
        <v>3505</v>
      </c>
      <c r="M9" s="138">
        <v>3658</v>
      </c>
      <c r="N9" s="1"/>
      <c r="O9" s="1"/>
      <c r="P9" s="1"/>
      <c r="Q9" s="1"/>
      <c r="R9" s="1"/>
      <c r="S9" s="1"/>
      <c r="T9" s="1"/>
      <c r="U9" s="1"/>
      <c r="V9" s="1"/>
      <c r="W9" s="1"/>
      <c r="X9" s="1"/>
      <c r="Y9" s="1"/>
      <c r="Z9" s="1"/>
      <c r="AA9" s="1"/>
    </row>
    <row r="10" spans="1:27" ht="18.899999999999999" customHeight="1" x14ac:dyDescent="0.25">
      <c r="A10" s="226" t="s">
        <v>162</v>
      </c>
      <c r="B10" s="10">
        <v>3219</v>
      </c>
      <c r="C10" s="10">
        <v>3337</v>
      </c>
      <c r="D10" s="137">
        <v>3384</v>
      </c>
      <c r="E10" s="24">
        <v>47</v>
      </c>
      <c r="F10" s="10">
        <v>45</v>
      </c>
      <c r="G10" s="137">
        <v>36</v>
      </c>
      <c r="H10" s="24">
        <v>218</v>
      </c>
      <c r="I10" s="10">
        <v>238</v>
      </c>
      <c r="J10" s="137">
        <v>248</v>
      </c>
      <c r="K10" s="24">
        <v>3851</v>
      </c>
      <c r="L10" s="10">
        <v>3864</v>
      </c>
      <c r="M10" s="138">
        <v>3910</v>
      </c>
      <c r="N10" s="1"/>
      <c r="O10" s="1"/>
      <c r="P10" s="1"/>
      <c r="Q10" s="1"/>
      <c r="R10" s="1"/>
      <c r="S10" s="1"/>
      <c r="T10" s="1"/>
      <c r="U10" s="1"/>
      <c r="V10" s="1"/>
      <c r="W10" s="1"/>
      <c r="X10" s="1"/>
      <c r="Y10" s="1"/>
      <c r="Z10" s="1"/>
      <c r="AA10" s="1"/>
    </row>
    <row r="11" spans="1:27" ht="18.899999999999999" customHeight="1" x14ac:dyDescent="0.25">
      <c r="A11" s="226" t="s">
        <v>164</v>
      </c>
      <c r="B11" s="10">
        <v>2978</v>
      </c>
      <c r="C11" s="10">
        <v>3235</v>
      </c>
      <c r="D11" s="137">
        <v>3389</v>
      </c>
      <c r="E11" s="24">
        <v>33</v>
      </c>
      <c r="F11" s="10">
        <v>39</v>
      </c>
      <c r="G11" s="137">
        <v>48</v>
      </c>
      <c r="H11" s="24">
        <v>224</v>
      </c>
      <c r="I11" s="10">
        <v>237</v>
      </c>
      <c r="J11" s="137">
        <v>285</v>
      </c>
      <c r="K11" s="24">
        <v>3615</v>
      </c>
      <c r="L11" s="10">
        <v>3784</v>
      </c>
      <c r="M11" s="138">
        <v>3949</v>
      </c>
      <c r="N11" s="1"/>
      <c r="O11" s="1"/>
      <c r="P11" s="1"/>
      <c r="Q11" s="1"/>
      <c r="R11" s="1"/>
      <c r="S11" s="1"/>
      <c r="T11" s="1"/>
      <c r="U11" s="1"/>
      <c r="V11" s="1"/>
      <c r="W11" s="1"/>
      <c r="X11" s="1"/>
      <c r="Y11" s="1"/>
      <c r="Z11" s="1"/>
      <c r="AA11" s="1"/>
    </row>
    <row r="12" spans="1:27" ht="18.899999999999999" customHeight="1" x14ac:dyDescent="0.25">
      <c r="A12" s="226" t="s">
        <v>165</v>
      </c>
      <c r="B12" s="10">
        <v>3397</v>
      </c>
      <c r="C12" s="10">
        <v>3587</v>
      </c>
      <c r="D12" s="137">
        <v>3889</v>
      </c>
      <c r="E12" s="24">
        <v>36</v>
      </c>
      <c r="F12" s="10">
        <v>52</v>
      </c>
      <c r="G12" s="137">
        <v>52</v>
      </c>
      <c r="H12" s="24">
        <v>233</v>
      </c>
      <c r="I12" s="10">
        <v>286</v>
      </c>
      <c r="J12" s="137">
        <v>308</v>
      </c>
      <c r="K12" s="24">
        <v>4148</v>
      </c>
      <c r="L12" s="10">
        <v>4180</v>
      </c>
      <c r="M12" s="138">
        <v>4551</v>
      </c>
      <c r="N12" s="1"/>
      <c r="O12" s="1"/>
      <c r="P12" s="1"/>
      <c r="Q12" s="1"/>
      <c r="R12" s="1"/>
      <c r="S12" s="1"/>
      <c r="T12" s="1"/>
      <c r="U12" s="1"/>
      <c r="V12" s="1"/>
      <c r="W12" s="1"/>
      <c r="X12" s="1"/>
      <c r="Y12" s="1"/>
      <c r="Z12" s="1"/>
      <c r="AA12" s="1"/>
    </row>
    <row r="13" spans="1:27" ht="18.899999999999999" customHeight="1" x14ac:dyDescent="0.25">
      <c r="A13" s="108" t="s">
        <v>167</v>
      </c>
      <c r="B13" s="10">
        <v>3448</v>
      </c>
      <c r="C13" s="10">
        <v>3388</v>
      </c>
      <c r="D13" s="137">
        <v>3550</v>
      </c>
      <c r="E13" s="24">
        <v>55</v>
      </c>
      <c r="F13" s="10">
        <v>50</v>
      </c>
      <c r="G13" s="137">
        <v>61</v>
      </c>
      <c r="H13" s="24">
        <v>311</v>
      </c>
      <c r="I13" s="10">
        <v>285</v>
      </c>
      <c r="J13" s="137">
        <v>310</v>
      </c>
      <c r="K13" s="24">
        <v>4309</v>
      </c>
      <c r="L13" s="10">
        <v>4073</v>
      </c>
      <c r="M13" s="138">
        <v>4239</v>
      </c>
      <c r="N13" s="1"/>
      <c r="O13" s="1"/>
      <c r="P13" s="1"/>
      <c r="Q13" s="1"/>
      <c r="R13" s="1"/>
      <c r="S13" s="1"/>
      <c r="T13" s="1"/>
      <c r="U13" s="1"/>
      <c r="V13" s="1"/>
      <c r="W13" s="1"/>
      <c r="X13" s="1"/>
      <c r="Y13" s="1"/>
      <c r="Z13" s="1"/>
      <c r="AA13" s="1"/>
    </row>
    <row r="14" spans="1:27" ht="18.899999999999999" customHeight="1" x14ac:dyDescent="0.25">
      <c r="A14" s="108" t="s">
        <v>168</v>
      </c>
      <c r="B14" s="10">
        <v>3216</v>
      </c>
      <c r="C14" s="10">
        <v>3366</v>
      </c>
      <c r="D14" s="137">
        <v>3517</v>
      </c>
      <c r="E14" s="24">
        <v>48</v>
      </c>
      <c r="F14" s="10">
        <v>49</v>
      </c>
      <c r="G14" s="137">
        <v>23</v>
      </c>
      <c r="H14" s="24">
        <v>241</v>
      </c>
      <c r="I14" s="10">
        <v>257</v>
      </c>
      <c r="J14" s="137">
        <v>274</v>
      </c>
      <c r="K14" s="24">
        <v>3889</v>
      </c>
      <c r="L14" s="10">
        <v>3976</v>
      </c>
      <c r="M14" s="138">
        <v>4067</v>
      </c>
      <c r="N14" s="1"/>
      <c r="O14" s="1"/>
      <c r="P14" s="1"/>
      <c r="Q14" s="1"/>
      <c r="R14" s="1"/>
      <c r="S14" s="1"/>
      <c r="T14" s="1"/>
      <c r="U14" s="1"/>
      <c r="V14" s="1"/>
      <c r="W14" s="1"/>
      <c r="X14" s="1"/>
      <c r="Y14" s="1"/>
      <c r="Z14" s="1"/>
      <c r="AA14" s="1"/>
    </row>
    <row r="15" spans="1:27" ht="18.899999999999999" customHeight="1" x14ac:dyDescent="0.25">
      <c r="A15" s="108" t="s">
        <v>181</v>
      </c>
      <c r="B15" s="10">
        <v>3445</v>
      </c>
      <c r="C15" s="10">
        <v>3363</v>
      </c>
      <c r="D15" s="137">
        <v>3724</v>
      </c>
      <c r="E15" s="24">
        <v>41</v>
      </c>
      <c r="F15" s="10">
        <v>33</v>
      </c>
      <c r="G15" s="137">
        <v>33</v>
      </c>
      <c r="H15" s="24">
        <v>204</v>
      </c>
      <c r="I15" s="10">
        <v>215</v>
      </c>
      <c r="J15" s="137">
        <v>240</v>
      </c>
      <c r="K15" s="24">
        <v>4095</v>
      </c>
      <c r="L15" s="10">
        <v>4015</v>
      </c>
      <c r="M15" s="138">
        <v>4390</v>
      </c>
      <c r="N15" s="1"/>
      <c r="O15" s="1"/>
      <c r="P15" s="1"/>
      <c r="Q15" s="1"/>
      <c r="R15" s="1"/>
      <c r="S15" s="1"/>
      <c r="T15" s="1"/>
      <c r="U15" s="1"/>
      <c r="V15" s="1"/>
      <c r="W15" s="1"/>
      <c r="X15" s="1"/>
      <c r="Y15" s="1"/>
      <c r="Z15" s="1"/>
      <c r="AA15" s="1"/>
    </row>
    <row r="16" spans="1:27" ht="18.899999999999999" customHeight="1" x14ac:dyDescent="0.25">
      <c r="A16" s="108" t="s">
        <v>182</v>
      </c>
      <c r="B16" s="10">
        <v>3203</v>
      </c>
      <c r="C16" s="10">
        <v>3111</v>
      </c>
      <c r="D16" s="137">
        <v>3206</v>
      </c>
      <c r="E16" s="24">
        <v>40</v>
      </c>
      <c r="F16" s="10">
        <v>32</v>
      </c>
      <c r="G16" s="137">
        <v>33</v>
      </c>
      <c r="H16" s="24">
        <v>193</v>
      </c>
      <c r="I16" s="10">
        <v>221</v>
      </c>
      <c r="J16" s="137">
        <v>220</v>
      </c>
      <c r="K16" s="24">
        <v>3815</v>
      </c>
      <c r="L16" s="10">
        <v>3687</v>
      </c>
      <c r="M16" s="138">
        <v>3733</v>
      </c>
      <c r="N16" s="1"/>
      <c r="O16" s="1"/>
      <c r="P16" s="1"/>
      <c r="Q16" s="1"/>
      <c r="R16" s="1"/>
      <c r="S16" s="1"/>
      <c r="T16" s="1"/>
      <c r="U16" s="1"/>
      <c r="V16" s="1"/>
      <c r="W16" s="1"/>
      <c r="X16" s="1"/>
      <c r="Y16" s="1"/>
      <c r="Z16" s="1"/>
      <c r="AA16" s="1"/>
    </row>
    <row r="17" spans="1:27" ht="18.899999999999999" customHeight="1" x14ac:dyDescent="0.25">
      <c r="A17" s="108" t="s">
        <v>183</v>
      </c>
      <c r="B17" s="10">
        <v>3133</v>
      </c>
      <c r="C17" s="10">
        <v>3307</v>
      </c>
      <c r="D17" s="137">
        <v>3059</v>
      </c>
      <c r="E17" s="24">
        <v>40</v>
      </c>
      <c r="F17" s="10">
        <v>40</v>
      </c>
      <c r="G17" s="137">
        <v>46</v>
      </c>
      <c r="H17" s="24">
        <v>189</v>
      </c>
      <c r="I17" s="10">
        <v>231</v>
      </c>
      <c r="J17" s="137">
        <v>229</v>
      </c>
      <c r="K17" s="24">
        <v>3741</v>
      </c>
      <c r="L17" s="10">
        <v>3870</v>
      </c>
      <c r="M17" s="138">
        <v>3583</v>
      </c>
      <c r="N17" s="1"/>
      <c r="O17" s="1"/>
      <c r="P17" s="1"/>
      <c r="Q17" s="1"/>
      <c r="R17" s="1"/>
      <c r="S17" s="1"/>
      <c r="T17" s="1"/>
      <c r="U17" s="1"/>
      <c r="V17" s="1"/>
      <c r="W17" s="1"/>
      <c r="X17" s="1"/>
      <c r="Y17" s="1"/>
      <c r="Z17" s="1"/>
      <c r="AA17" s="1"/>
    </row>
    <row r="18" spans="1:27" ht="18.899999999999999" customHeight="1" thickBot="1" x14ac:dyDescent="0.3">
      <c r="A18" s="139" t="s">
        <v>28</v>
      </c>
      <c r="B18" s="140">
        <f>SUM(B6:B17)</f>
        <v>37251</v>
      </c>
      <c r="C18" s="221">
        <f t="shared" ref="C18:M18" si="0">SUM(C6:C17)</f>
        <v>38037</v>
      </c>
      <c r="D18" s="222">
        <f t="shared" si="0"/>
        <v>39007</v>
      </c>
      <c r="E18" s="140">
        <f t="shared" si="0"/>
        <v>520</v>
      </c>
      <c r="F18" s="221">
        <f t="shared" si="0"/>
        <v>477</v>
      </c>
      <c r="G18" s="222">
        <f t="shared" si="0"/>
        <v>450</v>
      </c>
      <c r="H18" s="140">
        <f t="shared" si="0"/>
        <v>2532</v>
      </c>
      <c r="I18" s="221">
        <f t="shared" si="0"/>
        <v>2756</v>
      </c>
      <c r="J18" s="222">
        <f t="shared" si="0"/>
        <v>2863</v>
      </c>
      <c r="K18" s="140">
        <f t="shared" si="0"/>
        <v>44953</v>
      </c>
      <c r="L18" s="221">
        <f t="shared" si="0"/>
        <v>44618</v>
      </c>
      <c r="M18" s="221">
        <f t="shared" si="0"/>
        <v>45724</v>
      </c>
      <c r="N18" s="1"/>
      <c r="O18" s="1"/>
      <c r="P18" s="1"/>
      <c r="Q18" s="1"/>
      <c r="R18" s="1"/>
      <c r="S18" s="1"/>
      <c r="T18" s="1"/>
      <c r="U18" s="1"/>
      <c r="V18" s="1"/>
      <c r="W18" s="1"/>
      <c r="X18" s="1"/>
      <c r="Y18" s="1"/>
      <c r="Z18" s="1"/>
      <c r="AA18" s="1"/>
    </row>
    <row r="19" spans="1:27" ht="18.899999999999999"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899999999999999" customHeight="1" x14ac:dyDescent="0.3">
      <c r="A20" s="14" t="s">
        <v>236</v>
      </c>
      <c r="B20" s="2"/>
      <c r="C20" s="2"/>
      <c r="D20" s="2"/>
      <c r="E20" s="1"/>
      <c r="F20" s="1"/>
      <c r="G20" s="1"/>
      <c r="H20" s="1"/>
      <c r="I20" s="1"/>
      <c r="J20" s="1"/>
      <c r="K20" s="1"/>
      <c r="L20" s="1"/>
      <c r="M20" s="1"/>
      <c r="N20" s="1"/>
      <c r="O20" s="1"/>
      <c r="P20" s="1"/>
      <c r="Q20" s="1"/>
      <c r="R20" s="1"/>
      <c r="S20" s="1"/>
      <c r="T20" s="1"/>
      <c r="U20" s="1"/>
      <c r="V20" s="1"/>
      <c r="W20" s="1"/>
      <c r="X20" s="1"/>
      <c r="Y20" s="1"/>
      <c r="Z20" s="1"/>
      <c r="AA20" s="1"/>
    </row>
    <row r="21" spans="1:27" ht="18.899999999999999" customHeight="1" thickBot="1" x14ac:dyDescent="0.3">
      <c r="A21" s="2"/>
      <c r="B21" s="2"/>
      <c r="C21" s="2"/>
      <c r="D21" s="2"/>
      <c r="E21" s="1"/>
      <c r="F21" s="1"/>
      <c r="G21" s="1"/>
      <c r="H21" s="1"/>
      <c r="I21" s="1"/>
      <c r="J21" s="1"/>
      <c r="K21" s="1"/>
      <c r="L21" s="1"/>
      <c r="M21" s="1"/>
      <c r="N21" s="1"/>
      <c r="O21" s="1"/>
      <c r="P21" s="1"/>
      <c r="Q21" s="1"/>
      <c r="R21" s="1"/>
      <c r="S21" s="1"/>
      <c r="T21" s="1"/>
      <c r="U21" s="1"/>
      <c r="V21" s="1"/>
      <c r="W21" s="1"/>
      <c r="X21" s="1"/>
      <c r="Y21" s="1"/>
      <c r="Z21" s="1"/>
      <c r="AA21" s="1"/>
    </row>
    <row r="22" spans="1:27" ht="18.899999999999999" customHeight="1" x14ac:dyDescent="0.25">
      <c r="A22" s="264"/>
      <c r="B22" s="260" t="s">
        <v>1</v>
      </c>
      <c r="C22" s="260"/>
      <c r="D22" s="261"/>
      <c r="E22" s="260" t="s">
        <v>24</v>
      </c>
      <c r="F22" s="260"/>
      <c r="G22" s="260"/>
      <c r="H22" s="259" t="s">
        <v>13</v>
      </c>
      <c r="I22" s="260"/>
      <c r="J22" s="261"/>
      <c r="K22" s="260" t="s">
        <v>14</v>
      </c>
      <c r="L22" s="260"/>
      <c r="M22" s="260"/>
      <c r="N22" s="1"/>
      <c r="O22" s="1"/>
      <c r="P22" s="1"/>
      <c r="Q22" s="1"/>
      <c r="R22" s="1"/>
      <c r="S22" s="1"/>
      <c r="T22" s="1"/>
      <c r="U22" s="1"/>
      <c r="V22" s="1"/>
      <c r="W22" s="1"/>
      <c r="X22" s="1"/>
      <c r="Y22" s="1"/>
      <c r="Z22" s="1"/>
      <c r="AA22" s="1"/>
    </row>
    <row r="23" spans="1:27" ht="24.75" customHeight="1" x14ac:dyDescent="0.25">
      <c r="A23" s="264"/>
      <c r="B23" s="265" t="s">
        <v>134</v>
      </c>
      <c r="C23" s="265"/>
      <c r="D23" s="265"/>
      <c r="E23" s="265"/>
      <c r="F23" s="265"/>
      <c r="G23" s="265"/>
      <c r="H23" s="265"/>
      <c r="I23" s="265"/>
      <c r="J23" s="265"/>
      <c r="K23" s="265"/>
      <c r="L23" s="265"/>
      <c r="M23" s="265"/>
      <c r="N23" s="1"/>
      <c r="O23" s="1"/>
      <c r="P23" s="1"/>
      <c r="Q23" s="1"/>
      <c r="R23" s="1"/>
      <c r="S23" s="1"/>
      <c r="T23" s="1"/>
      <c r="U23" s="1"/>
      <c r="V23" s="1"/>
      <c r="W23" s="1"/>
      <c r="X23" s="1"/>
      <c r="Y23" s="1"/>
      <c r="Z23" s="1"/>
      <c r="AA23" s="1"/>
    </row>
    <row r="24" spans="1:27" ht="18.899999999999999" customHeight="1" x14ac:dyDescent="0.25">
      <c r="A24" s="5"/>
      <c r="B24" s="71" t="s">
        <v>190</v>
      </c>
      <c r="C24" s="71" t="s">
        <v>191</v>
      </c>
      <c r="D24" s="72"/>
      <c r="E24" s="71" t="s">
        <v>190</v>
      </c>
      <c r="F24" s="71" t="s">
        <v>191</v>
      </c>
      <c r="G24" s="72"/>
      <c r="H24" s="71" t="s">
        <v>190</v>
      </c>
      <c r="I24" s="71" t="s">
        <v>191</v>
      </c>
      <c r="J24" s="72"/>
      <c r="K24" s="71" t="s">
        <v>190</v>
      </c>
      <c r="L24" s="71" t="s">
        <v>191</v>
      </c>
      <c r="M24" s="141"/>
      <c r="N24" s="1"/>
      <c r="O24" s="1"/>
      <c r="P24" s="1"/>
      <c r="Q24" s="1"/>
      <c r="R24" s="1"/>
      <c r="S24" s="1"/>
      <c r="T24" s="1"/>
      <c r="U24" s="1"/>
      <c r="V24" s="1"/>
      <c r="W24" s="1"/>
      <c r="X24" s="1"/>
      <c r="Y24" s="1"/>
      <c r="Z24" s="1"/>
      <c r="AA24" s="1"/>
    </row>
    <row r="25" spans="1:27" ht="18.899999999999999" customHeight="1" thickBot="1" x14ac:dyDescent="0.3">
      <c r="A25" s="47" t="s">
        <v>42</v>
      </c>
      <c r="B25" s="74">
        <f t="shared" ref="B25:B33" si="1">(D6/B6)-1</f>
        <v>-3.6911615306468026E-2</v>
      </c>
      <c r="C25" s="75">
        <f t="shared" ref="C25:C37" si="2">(D6/C6)-1</f>
        <v>1.6440314510364651E-2</v>
      </c>
      <c r="D25" s="78"/>
      <c r="E25" s="79">
        <f t="shared" ref="E25:E33" si="3">(G6/E6)-1</f>
        <v>-0.25</v>
      </c>
      <c r="F25" s="77">
        <f t="shared" ref="F25:F33" si="4">(G6/F6)-1</f>
        <v>2.857142857142847E-2</v>
      </c>
      <c r="G25" s="80"/>
      <c r="H25" s="77">
        <f t="shared" ref="H25:H33" si="5">(J6/H6)-1</f>
        <v>-4.0935672514619936E-2</v>
      </c>
      <c r="I25" s="77">
        <f t="shared" ref="I25:I33" si="6">(J6/I6)-1</f>
        <v>-0.16326530612244894</v>
      </c>
      <c r="J25" s="80"/>
      <c r="K25" s="77">
        <f t="shared" ref="K25:K33" si="7">(M6/K6)-1</f>
        <v>-5.2003410059676014E-2</v>
      </c>
      <c r="L25" s="77">
        <f t="shared" ref="L25:L33" si="8">(M6/L6)-1</f>
        <v>2.7726432532347411E-2</v>
      </c>
      <c r="M25" s="1"/>
      <c r="N25" s="1"/>
      <c r="O25" s="1"/>
      <c r="P25" s="1"/>
      <c r="Q25" s="1"/>
      <c r="R25" s="1"/>
      <c r="S25" s="1"/>
      <c r="T25" s="1"/>
      <c r="U25" s="1"/>
      <c r="V25" s="1"/>
      <c r="W25" s="1"/>
      <c r="X25" s="1"/>
      <c r="Y25" s="1"/>
      <c r="Z25" s="1"/>
      <c r="AA25" s="1"/>
    </row>
    <row r="26" spans="1:27" ht="18.899999999999999" customHeight="1" thickTop="1" thickBot="1" x14ac:dyDescent="0.3">
      <c r="A26" s="47" t="s">
        <v>131</v>
      </c>
      <c r="B26" s="192">
        <f t="shared" si="1"/>
        <v>2.1862348178137703E-2</v>
      </c>
      <c r="C26" s="227">
        <f t="shared" si="2"/>
        <v>-7.2058823529411731E-2</v>
      </c>
      <c r="D26" s="78"/>
      <c r="E26" s="79">
        <f t="shared" si="3"/>
        <v>-0.21052631578947367</v>
      </c>
      <c r="F26" s="77">
        <f t="shared" si="4"/>
        <v>-0.16666666666666663</v>
      </c>
      <c r="G26" s="80"/>
      <c r="H26" s="77">
        <f t="shared" si="5"/>
        <v>0.22818791946308714</v>
      </c>
      <c r="I26" s="77">
        <f t="shared" si="6"/>
        <v>1.1049723756906049E-2</v>
      </c>
      <c r="J26" s="80"/>
      <c r="K26" s="77">
        <f t="shared" si="7"/>
        <v>-2.3825731790333426E-3</v>
      </c>
      <c r="L26" s="77">
        <f t="shared" si="8"/>
        <v>-8.3776180056267635E-2</v>
      </c>
      <c r="M26" s="1"/>
      <c r="N26" s="1"/>
      <c r="O26" s="1"/>
      <c r="P26" s="1"/>
      <c r="Q26" s="1"/>
      <c r="R26" s="1"/>
      <c r="S26" s="1"/>
      <c r="T26" s="1"/>
      <c r="U26" s="1"/>
      <c r="V26" s="1"/>
      <c r="W26" s="1"/>
      <c r="X26" s="1"/>
      <c r="Y26" s="1"/>
      <c r="Z26" s="1"/>
      <c r="AA26" s="1"/>
    </row>
    <row r="27" spans="1:27" ht="18.899999999999999" customHeight="1" thickTop="1" thickBot="1" x14ac:dyDescent="0.3">
      <c r="A27" s="53" t="s">
        <v>127</v>
      </c>
      <c r="B27" s="192">
        <f t="shared" si="1"/>
        <v>-3.0353569046030704E-2</v>
      </c>
      <c r="C27" s="227">
        <f t="shared" si="2"/>
        <v>5.0216763005780374E-2</v>
      </c>
      <c r="D27" s="77"/>
      <c r="E27" s="79">
        <f t="shared" si="3"/>
        <v>-0.26470588235294112</v>
      </c>
      <c r="F27" s="77">
        <f t="shared" si="4"/>
        <v>-0.26470588235294112</v>
      </c>
      <c r="G27" s="77"/>
      <c r="H27" s="77">
        <f t="shared" si="5"/>
        <v>-0.12676056338028174</v>
      </c>
      <c r="I27" s="77">
        <f t="shared" si="6"/>
        <v>3.9106145251396551E-2</v>
      </c>
      <c r="J27" s="77"/>
      <c r="K27" s="77">
        <f t="shared" si="7"/>
        <v>-6.2985571587125366E-2</v>
      </c>
      <c r="L27" s="77">
        <f t="shared" si="8"/>
        <v>4.9083566324945593E-2</v>
      </c>
      <c r="M27" s="1"/>
      <c r="N27" s="1"/>
      <c r="O27" s="1"/>
      <c r="P27" s="1"/>
      <c r="Q27" s="1"/>
      <c r="R27" s="1"/>
      <c r="S27" s="1"/>
      <c r="T27" s="1"/>
      <c r="U27" s="1"/>
      <c r="V27" s="1"/>
      <c r="W27" s="1"/>
      <c r="X27" s="1"/>
      <c r="Y27" s="1"/>
      <c r="Z27" s="1"/>
      <c r="AA27" s="1"/>
    </row>
    <row r="28" spans="1:27" ht="18.899999999999999" customHeight="1" thickTop="1" thickBot="1" x14ac:dyDescent="0.3">
      <c r="A28" s="53" t="s">
        <v>160</v>
      </c>
      <c r="B28" s="192">
        <f t="shared" si="1"/>
        <v>7.9899677534933655E-2</v>
      </c>
      <c r="C28" s="227">
        <f t="shared" si="2"/>
        <v>-1.4066077854105297E-2</v>
      </c>
      <c r="D28" s="77"/>
      <c r="E28" s="79">
        <f t="shared" si="3"/>
        <v>-0.55000000000000004</v>
      </c>
      <c r="F28" s="77">
        <f t="shared" si="4"/>
        <v>-0.15625</v>
      </c>
      <c r="G28" s="79"/>
      <c r="H28" s="77">
        <f t="shared" si="5"/>
        <v>0.16129032258064524</v>
      </c>
      <c r="I28" s="77">
        <f t="shared" si="6"/>
        <v>-6.0869565217391286E-2</v>
      </c>
      <c r="J28" s="79"/>
      <c r="K28" s="77">
        <f t="shared" si="7"/>
        <v>6.6783318751822751E-2</v>
      </c>
      <c r="L28" s="77">
        <f t="shared" si="8"/>
        <v>4.3651925820256787E-2</v>
      </c>
      <c r="M28" s="1"/>
      <c r="N28" s="1"/>
      <c r="O28" s="1"/>
      <c r="P28" s="1"/>
      <c r="Q28" s="1"/>
      <c r="R28" s="1"/>
      <c r="S28" s="1"/>
      <c r="T28" s="1"/>
      <c r="U28" s="1"/>
      <c r="V28" s="1"/>
      <c r="W28" s="1"/>
      <c r="X28" s="1"/>
      <c r="Y28" s="1"/>
      <c r="Z28" s="1"/>
      <c r="AA28" s="1"/>
    </row>
    <row r="29" spans="1:27" ht="18.899999999999999" customHeight="1" thickTop="1" thickBot="1" x14ac:dyDescent="0.3">
      <c r="A29" s="53" t="s">
        <v>162</v>
      </c>
      <c r="B29" s="192">
        <f t="shared" si="1"/>
        <v>5.1258154706430581E-2</v>
      </c>
      <c r="C29" s="227">
        <f t="shared" si="2"/>
        <v>1.4084507042253502E-2</v>
      </c>
      <c r="D29" s="77"/>
      <c r="E29" s="79">
        <f t="shared" si="3"/>
        <v>-0.23404255319148937</v>
      </c>
      <c r="F29" s="77">
        <f t="shared" si="4"/>
        <v>-0.19999999999999996</v>
      </c>
      <c r="G29" s="77"/>
      <c r="H29" s="77">
        <f t="shared" si="5"/>
        <v>0.13761467889908263</v>
      </c>
      <c r="I29" s="77">
        <f t="shared" si="6"/>
        <v>4.2016806722689148E-2</v>
      </c>
      <c r="J29" s="77"/>
      <c r="K29" s="77">
        <f t="shared" si="7"/>
        <v>1.5320695923136896E-2</v>
      </c>
      <c r="L29" s="77">
        <f t="shared" si="8"/>
        <v>1.1904761904761862E-2</v>
      </c>
      <c r="M29" s="1"/>
      <c r="N29" s="1"/>
      <c r="O29" s="1"/>
      <c r="P29" s="1"/>
      <c r="Q29" s="1"/>
      <c r="R29" s="1"/>
      <c r="S29" s="1"/>
      <c r="T29" s="1"/>
      <c r="U29" s="1"/>
      <c r="V29" s="1"/>
      <c r="W29" s="1"/>
      <c r="X29" s="1"/>
      <c r="Y29" s="1"/>
      <c r="Z29" s="1"/>
      <c r="AA29" s="1"/>
    </row>
    <row r="30" spans="1:27" ht="18.899999999999999" customHeight="1" thickTop="1" thickBot="1" x14ac:dyDescent="0.3">
      <c r="A30" s="108" t="s">
        <v>164</v>
      </c>
      <c r="B30" s="192">
        <f t="shared" si="1"/>
        <v>0.13801208865010084</v>
      </c>
      <c r="C30" s="227">
        <f t="shared" si="2"/>
        <v>4.7604327666151525E-2</v>
      </c>
      <c r="D30" s="108"/>
      <c r="E30" s="79">
        <f t="shared" si="3"/>
        <v>0.45454545454545459</v>
      </c>
      <c r="F30" s="77">
        <f t="shared" si="4"/>
        <v>0.23076923076923084</v>
      </c>
      <c r="G30" s="108"/>
      <c r="H30" s="77">
        <f t="shared" si="5"/>
        <v>0.2723214285714286</v>
      </c>
      <c r="I30" s="77">
        <f t="shared" si="6"/>
        <v>0.20253164556962022</v>
      </c>
      <c r="J30" s="108"/>
      <c r="K30" s="77">
        <f t="shared" si="7"/>
        <v>9.2392807745504735E-2</v>
      </c>
      <c r="L30" s="77">
        <f t="shared" si="8"/>
        <v>4.3604651162790775E-2</v>
      </c>
      <c r="M30" s="1"/>
      <c r="N30" s="1"/>
      <c r="O30" s="1"/>
      <c r="P30" s="1"/>
      <c r="Q30" s="1"/>
      <c r="R30" s="1"/>
      <c r="S30" s="1"/>
      <c r="T30" s="1"/>
      <c r="U30" s="1"/>
      <c r="V30" s="1"/>
      <c r="W30" s="1"/>
      <c r="X30" s="1"/>
      <c r="Y30" s="1"/>
      <c r="Z30" s="1"/>
      <c r="AA30" s="1"/>
    </row>
    <row r="31" spans="1:27" ht="18.899999999999999" customHeight="1" thickTop="1" thickBot="1" x14ac:dyDescent="0.3">
      <c r="A31" s="108" t="s">
        <v>165</v>
      </c>
      <c r="B31" s="192">
        <f t="shared" si="1"/>
        <v>0.1448336767736238</v>
      </c>
      <c r="C31" s="227">
        <f t="shared" si="2"/>
        <v>8.419291887371072E-2</v>
      </c>
      <c r="D31" s="108"/>
      <c r="E31" s="79">
        <f t="shared" si="3"/>
        <v>0.44444444444444442</v>
      </c>
      <c r="F31" s="77">
        <f t="shared" si="4"/>
        <v>0</v>
      </c>
      <c r="G31" s="108"/>
      <c r="H31" s="77">
        <f t="shared" si="5"/>
        <v>0.32188841201716745</v>
      </c>
      <c r="I31" s="77">
        <f t="shared" si="6"/>
        <v>7.6923076923076872E-2</v>
      </c>
      <c r="J31" s="108"/>
      <c r="K31" s="77">
        <f t="shared" si="7"/>
        <v>9.7155255544840946E-2</v>
      </c>
      <c r="L31" s="77">
        <f t="shared" si="8"/>
        <v>8.8755980861243922E-2</v>
      </c>
      <c r="M31" s="1"/>
      <c r="N31" s="1"/>
      <c r="O31" s="1"/>
      <c r="P31" s="1"/>
      <c r="Q31" s="1"/>
      <c r="R31" s="1"/>
      <c r="S31" s="1"/>
      <c r="T31" s="1"/>
      <c r="U31" s="1"/>
      <c r="V31" s="1"/>
      <c r="W31" s="1"/>
      <c r="X31" s="1"/>
      <c r="Y31" s="1"/>
      <c r="Z31" s="1"/>
      <c r="AA31" s="1"/>
    </row>
    <row r="32" spans="1:27" ht="18.899999999999999" customHeight="1" thickTop="1" thickBot="1" x14ac:dyDescent="0.3">
      <c r="A32" s="108" t="s">
        <v>167</v>
      </c>
      <c r="B32" s="192">
        <f t="shared" si="1"/>
        <v>2.9582366589327114E-2</v>
      </c>
      <c r="C32" s="227">
        <f t="shared" si="2"/>
        <v>4.781582054309319E-2</v>
      </c>
      <c r="D32" s="108"/>
      <c r="E32" s="79">
        <f t="shared" si="3"/>
        <v>0.10909090909090913</v>
      </c>
      <c r="F32" s="77">
        <f t="shared" si="4"/>
        <v>0.21999999999999997</v>
      </c>
      <c r="G32" s="108"/>
      <c r="H32" s="77">
        <f t="shared" si="5"/>
        <v>-3.215434083601254E-3</v>
      </c>
      <c r="I32" s="77">
        <f t="shared" si="6"/>
        <v>8.7719298245614086E-2</v>
      </c>
      <c r="J32" s="108"/>
      <c r="K32" s="77">
        <f t="shared" si="7"/>
        <v>-1.6245068461359979E-2</v>
      </c>
      <c r="L32" s="77">
        <f t="shared" si="8"/>
        <v>4.075619936164987E-2</v>
      </c>
      <c r="M32" s="1"/>
      <c r="N32" s="1"/>
      <c r="O32" s="1"/>
      <c r="P32" s="1"/>
      <c r="Q32" s="1"/>
      <c r="R32" s="1"/>
      <c r="S32" s="1"/>
      <c r="T32" s="1"/>
      <c r="U32" s="1"/>
      <c r="V32" s="1"/>
      <c r="W32" s="1"/>
      <c r="X32" s="1"/>
      <c r="Y32" s="1"/>
      <c r="Z32" s="1"/>
      <c r="AA32" s="1"/>
    </row>
    <row r="33" spans="1:27" ht="18.899999999999999" customHeight="1" thickTop="1" thickBot="1" x14ac:dyDescent="0.3">
      <c r="A33" s="108" t="s">
        <v>168</v>
      </c>
      <c r="B33" s="192">
        <f t="shared" si="1"/>
        <v>9.3594527363184188E-2</v>
      </c>
      <c r="C33" s="192">
        <f t="shared" si="2"/>
        <v>4.4860368389780136E-2</v>
      </c>
      <c r="D33" s="108"/>
      <c r="E33" s="79">
        <f t="shared" si="3"/>
        <v>-0.52083333333333326</v>
      </c>
      <c r="F33" s="77">
        <f t="shared" si="4"/>
        <v>-0.53061224489795911</v>
      </c>
      <c r="G33" s="108"/>
      <c r="H33" s="77">
        <f t="shared" si="5"/>
        <v>0.13692946058091282</v>
      </c>
      <c r="I33" s="77">
        <f t="shared" si="6"/>
        <v>6.6147859922178975E-2</v>
      </c>
      <c r="J33" s="108"/>
      <c r="K33" s="77">
        <f t="shared" si="7"/>
        <v>4.5770120853689811E-2</v>
      </c>
      <c r="L33" s="77">
        <f t="shared" si="8"/>
        <v>2.2887323943661997E-2</v>
      </c>
      <c r="M33" s="1"/>
      <c r="N33" s="1"/>
      <c r="O33" s="1"/>
      <c r="P33" s="1"/>
      <c r="Q33" s="1"/>
      <c r="R33" s="1"/>
      <c r="S33" s="1"/>
      <c r="T33" s="1"/>
      <c r="U33" s="1"/>
      <c r="V33" s="1"/>
      <c r="W33" s="1"/>
      <c r="X33" s="1"/>
      <c r="Y33" s="1"/>
      <c r="Z33" s="1"/>
      <c r="AA33" s="1"/>
    </row>
    <row r="34" spans="1:27" ht="18.899999999999999" customHeight="1" thickTop="1" thickBot="1" x14ac:dyDescent="0.3">
      <c r="A34" s="108" t="s">
        <v>181</v>
      </c>
      <c r="B34" s="192">
        <f t="shared" ref="B34:B36" si="9">(D15/B15)-1</f>
        <v>8.0986937590711072E-2</v>
      </c>
      <c r="C34" s="192">
        <f t="shared" si="2"/>
        <v>0.10734463276836159</v>
      </c>
      <c r="D34" s="108"/>
      <c r="E34" s="79">
        <f t="shared" ref="E34:E36" si="10">(G15/E15)-1</f>
        <v>-0.19512195121951215</v>
      </c>
      <c r="F34" s="77">
        <f t="shared" ref="F34:F36" si="11">(G15/F15)-1</f>
        <v>0</v>
      </c>
      <c r="G34" s="108"/>
      <c r="H34" s="77">
        <f t="shared" ref="H34:H36" si="12">(J15/H15)-1</f>
        <v>0.17647058823529416</v>
      </c>
      <c r="I34" s="77">
        <f t="shared" ref="I34:I36" si="13">(J15/I15)-1</f>
        <v>0.11627906976744184</v>
      </c>
      <c r="J34" s="108"/>
      <c r="K34" s="77">
        <f t="shared" ref="K34:K36" si="14">(M15/K15)-1</f>
        <v>7.2039072039072005E-2</v>
      </c>
      <c r="L34" s="77">
        <f t="shared" ref="L34:L36" si="15">(M15/L15)-1</f>
        <v>9.3399750933997439E-2</v>
      </c>
      <c r="M34" s="1"/>
      <c r="N34" s="1"/>
      <c r="O34" s="1"/>
      <c r="P34" s="1"/>
      <c r="Q34" s="1"/>
      <c r="R34" s="1"/>
      <c r="S34" s="1"/>
      <c r="T34" s="1"/>
      <c r="U34" s="1"/>
      <c r="V34" s="1"/>
      <c r="W34" s="1"/>
      <c r="X34" s="1"/>
      <c r="Y34" s="1"/>
      <c r="Z34" s="1"/>
      <c r="AA34" s="1"/>
    </row>
    <row r="35" spans="1:27" ht="18.899999999999999" customHeight="1" thickTop="1" thickBot="1" x14ac:dyDescent="0.3">
      <c r="A35" s="108" t="s">
        <v>182</v>
      </c>
      <c r="B35" s="192">
        <f t="shared" si="9"/>
        <v>9.3662191695287333E-4</v>
      </c>
      <c r="C35" s="192">
        <f t="shared" si="2"/>
        <v>3.0536804885888724E-2</v>
      </c>
      <c r="D35" s="108"/>
      <c r="E35" s="79">
        <f t="shared" si="10"/>
        <v>-0.17500000000000004</v>
      </c>
      <c r="F35" s="77">
        <f t="shared" si="11"/>
        <v>3.125E-2</v>
      </c>
      <c r="G35" s="108"/>
      <c r="H35" s="77">
        <f t="shared" si="12"/>
        <v>0.13989637305699487</v>
      </c>
      <c r="I35" s="77">
        <f t="shared" si="13"/>
        <v>-4.5248868778280382E-3</v>
      </c>
      <c r="J35" s="108"/>
      <c r="K35" s="77">
        <f t="shared" si="14"/>
        <v>-2.1494102228047152E-2</v>
      </c>
      <c r="L35" s="77">
        <f t="shared" si="15"/>
        <v>1.2476267968538179E-2</v>
      </c>
      <c r="M35" s="1"/>
      <c r="N35" s="1"/>
      <c r="O35" s="1"/>
      <c r="P35" s="1"/>
      <c r="Q35" s="1"/>
      <c r="R35" s="1"/>
      <c r="S35" s="1"/>
      <c r="T35" s="1"/>
      <c r="U35" s="1"/>
      <c r="V35" s="1"/>
      <c r="W35" s="1"/>
      <c r="X35" s="1"/>
      <c r="Y35" s="1"/>
      <c r="Z35" s="1"/>
      <c r="AA35" s="1"/>
    </row>
    <row r="36" spans="1:27" ht="18.899999999999999" customHeight="1" thickTop="1" thickBot="1" x14ac:dyDescent="0.3">
      <c r="A36" s="108" t="s">
        <v>183</v>
      </c>
      <c r="B36" s="192">
        <f t="shared" si="9"/>
        <v>-2.3619533992978003E-2</v>
      </c>
      <c r="C36" s="192">
        <f t="shared" si="2"/>
        <v>-7.4992440278197736E-2</v>
      </c>
      <c r="D36" s="108"/>
      <c r="E36" s="79">
        <f t="shared" si="10"/>
        <v>0.14999999999999991</v>
      </c>
      <c r="F36" s="77">
        <f t="shared" si="11"/>
        <v>0.14999999999999991</v>
      </c>
      <c r="G36" s="108"/>
      <c r="H36" s="77">
        <f t="shared" si="12"/>
        <v>0.21164021164021163</v>
      </c>
      <c r="I36" s="77">
        <f t="shared" si="13"/>
        <v>-8.6580086580086979E-3</v>
      </c>
      <c r="J36" s="108"/>
      <c r="K36" s="77">
        <f t="shared" si="14"/>
        <v>-4.2234696605185751E-2</v>
      </c>
      <c r="L36" s="77">
        <f t="shared" si="15"/>
        <v>-7.4160206718346222E-2</v>
      </c>
      <c r="M36" s="1"/>
      <c r="N36" s="1"/>
      <c r="O36" s="1"/>
      <c r="P36" s="1"/>
      <c r="Q36" s="1"/>
      <c r="R36" s="1"/>
      <c r="S36" s="1"/>
      <c r="T36" s="1"/>
      <c r="U36" s="1"/>
      <c r="V36" s="1"/>
      <c r="W36" s="1"/>
      <c r="X36" s="1"/>
      <c r="Y36" s="1"/>
      <c r="Z36" s="1"/>
      <c r="AA36" s="1"/>
    </row>
    <row r="37" spans="1:27" ht="18.899999999999999" customHeight="1" thickTop="1" thickBot="1" x14ac:dyDescent="0.3">
      <c r="A37" s="11" t="s">
        <v>28</v>
      </c>
      <c r="B37" s="201">
        <f t="shared" ref="B37" si="16">(D18/B18)-1</f>
        <v>4.7139674102708584E-2</v>
      </c>
      <c r="C37" s="84">
        <f t="shared" si="2"/>
        <v>2.5501485395798884E-2</v>
      </c>
      <c r="D37" s="130"/>
      <c r="E37" s="86">
        <f t="shared" ref="E37" si="17">(G18/E18)-1</f>
        <v>-0.13461538461538458</v>
      </c>
      <c r="F37" s="84">
        <f t="shared" ref="F37" si="18">(G18/F18)-1</f>
        <v>-5.6603773584905648E-2</v>
      </c>
      <c r="G37" s="142"/>
      <c r="H37" s="84">
        <f t="shared" ref="H37" si="19">(J18/H18)-1</f>
        <v>0.13072669826224326</v>
      </c>
      <c r="I37" s="84">
        <f t="shared" ref="I37" si="20">(J18/I18)-1</f>
        <v>3.8824383164005827E-2</v>
      </c>
      <c r="J37" s="103"/>
      <c r="K37" s="84">
        <f t="shared" ref="K37" si="21">(M18/K18)-1</f>
        <v>1.7151246857829205E-2</v>
      </c>
      <c r="L37" s="84">
        <f t="shared" ref="L37" si="22">(M18/L18)-1</f>
        <v>2.4788202070913146E-2</v>
      </c>
      <c r="M37" s="87"/>
      <c r="N37" s="1"/>
      <c r="O37" s="1"/>
      <c r="P37" s="1"/>
      <c r="Q37" s="1"/>
      <c r="R37" s="1"/>
      <c r="S37" s="1"/>
      <c r="T37" s="1"/>
      <c r="U37" s="1"/>
      <c r="V37" s="1"/>
      <c r="W37" s="1"/>
      <c r="X37" s="1"/>
      <c r="Y37" s="1"/>
      <c r="Z37" s="1"/>
      <c r="AA37" s="1"/>
    </row>
    <row r="38" spans="1:27" ht="18.899999999999999"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row>
    <row r="39" spans="1:27" ht="18.899999999999999"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8.899999999999999"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row>
    <row r="41" spans="1:27" ht="18.899999999999999"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row>
  </sheetData>
  <mergeCells count="11">
    <mergeCell ref="A4:A5"/>
    <mergeCell ref="B4:D4"/>
    <mergeCell ref="E4:G4"/>
    <mergeCell ref="H4:J4"/>
    <mergeCell ref="K4:M4"/>
    <mergeCell ref="A22:A23"/>
    <mergeCell ref="K22:M22"/>
    <mergeCell ref="B23:M23"/>
    <mergeCell ref="B22:D22"/>
    <mergeCell ref="E22:G22"/>
    <mergeCell ref="H22:J22"/>
  </mergeCells>
  <phoneticPr fontId="6" type="noConversion"/>
  <printOptions horizontalCentered="1"/>
  <pageMargins left="0.23622047244094491" right="0.23622047244094491" top="0.74803149606299213" bottom="0.74803149606299213" header="0.31496062992125984" footer="0.31496062992125984"/>
  <pageSetup paperSize="9" scale="85" orientation="portrait" verticalDpi="0" r:id="rId1"/>
  <ignoredErrors>
    <ignoredError sqref="B18:M18" formulaRange="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E2E75-9F07-444F-A6D9-29BBF5699942}">
  <sheetPr>
    <pageSetUpPr fitToPage="1"/>
  </sheetPr>
  <dimension ref="A1:AA48"/>
  <sheetViews>
    <sheetView showGridLines="0" zoomScaleNormal="100" workbookViewId="0">
      <selection activeCell="G2" sqref="G2"/>
    </sheetView>
  </sheetViews>
  <sheetFormatPr defaultColWidth="9.109375" defaultRowHeight="12" x14ac:dyDescent="0.25"/>
  <cols>
    <col min="1" max="1" width="18.6640625" style="3" customWidth="1"/>
    <col min="2" max="13" width="7.88671875" style="3" customWidth="1"/>
    <col min="14" max="14" width="1.44140625" style="3" customWidth="1"/>
    <col min="15" max="16384" width="9.109375" style="3"/>
  </cols>
  <sheetData>
    <row r="1" spans="1:27" ht="5.25" customHeight="1" x14ac:dyDescent="0.25"/>
    <row r="2" spans="1:27" ht="18.899999999999999" customHeight="1" x14ac:dyDescent="0.3">
      <c r="A2" s="14" t="s">
        <v>234</v>
      </c>
      <c r="B2" s="15"/>
      <c r="C2" s="2"/>
      <c r="D2" s="2"/>
      <c r="E2" s="2"/>
      <c r="F2" s="1"/>
      <c r="G2" s="1"/>
      <c r="H2" s="1"/>
      <c r="I2" s="1"/>
      <c r="J2" s="1"/>
      <c r="K2" s="1"/>
      <c r="L2" s="1"/>
      <c r="M2" s="1"/>
      <c r="N2" s="1"/>
      <c r="O2" s="1"/>
      <c r="P2" s="1"/>
      <c r="Q2" s="1"/>
      <c r="R2" s="1"/>
      <c r="S2" s="1"/>
      <c r="T2" s="1"/>
      <c r="U2" s="1"/>
      <c r="V2" s="1"/>
      <c r="W2" s="1"/>
      <c r="X2" s="1"/>
      <c r="Y2" s="1"/>
      <c r="Z2" s="1"/>
      <c r="AA2" s="1"/>
    </row>
    <row r="3" spans="1:27" ht="18.899999999999999" customHeight="1" thickBot="1" x14ac:dyDescent="0.3">
      <c r="A3" s="2"/>
      <c r="B3" s="2"/>
      <c r="C3" s="2"/>
      <c r="D3" s="2"/>
      <c r="E3" s="2"/>
      <c r="F3" s="1"/>
      <c r="G3" s="1"/>
      <c r="H3" s="1"/>
      <c r="I3" s="1"/>
      <c r="J3" s="1"/>
      <c r="K3" s="1"/>
      <c r="L3" s="1"/>
      <c r="M3" s="1"/>
      <c r="N3" s="1"/>
      <c r="O3" s="1"/>
      <c r="P3" s="1"/>
      <c r="Q3" s="1"/>
      <c r="R3" s="1"/>
      <c r="S3" s="1"/>
      <c r="T3" s="1"/>
      <c r="U3" s="1"/>
      <c r="V3" s="1"/>
      <c r="W3" s="1"/>
      <c r="X3" s="1"/>
      <c r="Y3" s="1"/>
      <c r="Z3" s="1"/>
      <c r="AA3" s="1"/>
    </row>
    <row r="4" spans="1:27" ht="18.899999999999999" customHeight="1" x14ac:dyDescent="0.25">
      <c r="A4" s="257"/>
      <c r="B4" s="259" t="s">
        <v>1</v>
      </c>
      <c r="C4" s="260"/>
      <c r="D4" s="261"/>
      <c r="E4" s="259" t="s">
        <v>24</v>
      </c>
      <c r="F4" s="260"/>
      <c r="G4" s="261"/>
      <c r="H4" s="260" t="s">
        <v>13</v>
      </c>
      <c r="I4" s="260"/>
      <c r="J4" s="260"/>
      <c r="K4" s="259" t="s">
        <v>14</v>
      </c>
      <c r="L4" s="260"/>
      <c r="M4" s="260"/>
      <c r="N4" s="1"/>
      <c r="O4" s="1"/>
      <c r="P4" s="1"/>
      <c r="Q4" s="1"/>
      <c r="R4" s="1"/>
      <c r="S4" s="1"/>
      <c r="T4" s="1"/>
      <c r="U4" s="1"/>
      <c r="V4" s="1"/>
      <c r="W4" s="1"/>
      <c r="X4" s="1"/>
      <c r="Y4" s="1"/>
      <c r="Z4" s="1"/>
      <c r="AA4" s="1"/>
    </row>
    <row r="5" spans="1:27" ht="30" customHeight="1" x14ac:dyDescent="0.25">
      <c r="A5" s="258"/>
      <c r="B5" s="105">
        <v>2024</v>
      </c>
      <c r="C5" s="106">
        <v>2025</v>
      </c>
      <c r="D5" s="107" t="s">
        <v>188</v>
      </c>
      <c r="E5" s="105">
        <v>2024</v>
      </c>
      <c r="F5" s="106">
        <v>2025</v>
      </c>
      <c r="G5" s="107" t="s">
        <v>188</v>
      </c>
      <c r="H5" s="105">
        <v>2024</v>
      </c>
      <c r="I5" s="106">
        <v>2025</v>
      </c>
      <c r="J5" s="107" t="s">
        <v>188</v>
      </c>
      <c r="K5" s="105">
        <v>2024</v>
      </c>
      <c r="L5" s="106">
        <v>2025</v>
      </c>
      <c r="M5" s="107" t="s">
        <v>188</v>
      </c>
      <c r="N5" s="1"/>
      <c r="O5" s="1"/>
      <c r="P5" s="1"/>
      <c r="Q5" s="1"/>
      <c r="R5" s="1"/>
      <c r="S5" s="1"/>
      <c r="T5" s="1"/>
      <c r="U5" s="1"/>
      <c r="V5" s="1"/>
      <c r="W5" s="1"/>
      <c r="X5" s="1"/>
      <c r="Y5" s="1"/>
      <c r="Z5" s="1"/>
      <c r="AA5" s="1"/>
    </row>
    <row r="6" spans="1:27" ht="18.899999999999999" customHeight="1" x14ac:dyDescent="0.25">
      <c r="A6" s="47" t="s">
        <v>35</v>
      </c>
      <c r="B6" s="134">
        <v>5499</v>
      </c>
      <c r="C6" s="135">
        <v>5733</v>
      </c>
      <c r="D6" s="41">
        <f>(C6/B6)-1</f>
        <v>4.2553191489361764E-2</v>
      </c>
      <c r="E6" s="37">
        <v>43</v>
      </c>
      <c r="F6" s="40">
        <v>53</v>
      </c>
      <c r="G6" s="41">
        <f>(F6/E6)-1</f>
        <v>0.23255813953488369</v>
      </c>
      <c r="H6" s="40">
        <v>371</v>
      </c>
      <c r="I6" s="40">
        <v>383</v>
      </c>
      <c r="J6" s="41">
        <f>(I6/H6)-1</f>
        <v>3.2345013477088846E-2</v>
      </c>
      <c r="K6" s="40">
        <v>6366</v>
      </c>
      <c r="L6" s="40">
        <v>6667</v>
      </c>
      <c r="M6" s="42">
        <f>(L6/K6)-1</f>
        <v>4.7282437951617906E-2</v>
      </c>
      <c r="N6" s="1"/>
      <c r="O6" s="1"/>
      <c r="P6" s="1"/>
      <c r="Q6" s="1"/>
      <c r="R6" s="1"/>
      <c r="S6" s="1"/>
      <c r="T6" s="1"/>
      <c r="U6" s="1"/>
      <c r="V6" s="1"/>
      <c r="W6" s="1"/>
      <c r="X6" s="1"/>
      <c r="Y6" s="1"/>
      <c r="Z6" s="1"/>
      <c r="AA6" s="1"/>
    </row>
    <row r="7" spans="1:27" ht="18.899999999999999" customHeight="1" x14ac:dyDescent="0.25">
      <c r="A7" s="47" t="s">
        <v>36</v>
      </c>
      <c r="B7" s="134">
        <v>5592</v>
      </c>
      <c r="C7" s="135">
        <v>5603</v>
      </c>
      <c r="D7" s="41">
        <f t="shared" ref="D7:D12" si="0">(C7/B7)-1</f>
        <v>1.9670958512161274E-3</v>
      </c>
      <c r="E7" s="37">
        <v>58</v>
      </c>
      <c r="F7" s="40">
        <v>55</v>
      </c>
      <c r="G7" s="41">
        <f t="shared" ref="G7:G12" si="1">(F7/E7)-1</f>
        <v>-5.1724137931034475E-2</v>
      </c>
      <c r="H7" s="40">
        <v>366</v>
      </c>
      <c r="I7" s="40">
        <v>364</v>
      </c>
      <c r="J7" s="41">
        <f t="shared" ref="J7:J12" si="2">(I7/H7)-1</f>
        <v>-5.464480874316946E-3</v>
      </c>
      <c r="K7" s="40">
        <v>6511</v>
      </c>
      <c r="L7" s="40">
        <v>6492</v>
      </c>
      <c r="M7" s="42">
        <f t="shared" ref="M7:M12" si="3">(L7/K7)-1</f>
        <v>-2.9181385347872846E-3</v>
      </c>
      <c r="N7" s="1"/>
      <c r="O7" s="1"/>
      <c r="P7" s="1"/>
      <c r="Q7" s="1"/>
      <c r="R7" s="1"/>
      <c r="S7" s="1"/>
      <c r="T7" s="1"/>
      <c r="U7" s="1"/>
      <c r="V7" s="1"/>
      <c r="W7" s="1"/>
      <c r="X7" s="1"/>
      <c r="Y7" s="1"/>
      <c r="Z7" s="1"/>
      <c r="AA7" s="1"/>
    </row>
    <row r="8" spans="1:27" ht="18.899999999999999" customHeight="1" x14ac:dyDescent="0.25">
      <c r="A8" s="47" t="s">
        <v>37</v>
      </c>
      <c r="B8" s="134">
        <v>5611</v>
      </c>
      <c r="C8" s="135">
        <v>5830</v>
      </c>
      <c r="D8" s="41">
        <f t="shared" si="0"/>
        <v>3.9030475851006941E-2</v>
      </c>
      <c r="E8" s="37">
        <v>58</v>
      </c>
      <c r="F8" s="40">
        <v>59</v>
      </c>
      <c r="G8" s="41">
        <f t="shared" si="1"/>
        <v>1.7241379310344751E-2</v>
      </c>
      <c r="H8" s="40">
        <v>373</v>
      </c>
      <c r="I8" s="40">
        <v>370</v>
      </c>
      <c r="J8" s="41">
        <f t="shared" si="2"/>
        <v>-8.0428954423592547E-3</v>
      </c>
      <c r="K8" s="40">
        <v>6420</v>
      </c>
      <c r="L8" s="40">
        <v>6701</v>
      </c>
      <c r="M8" s="42">
        <f t="shared" si="3"/>
        <v>4.3769470404984467E-2</v>
      </c>
      <c r="N8" s="1"/>
      <c r="O8" s="1"/>
      <c r="P8" s="1"/>
      <c r="Q8" s="1"/>
      <c r="R8" s="1"/>
      <c r="S8" s="1"/>
      <c r="T8" s="1"/>
      <c r="U8" s="1"/>
      <c r="V8" s="1"/>
      <c r="W8" s="1"/>
      <c r="X8" s="1"/>
      <c r="Y8" s="1"/>
      <c r="Z8" s="1"/>
      <c r="AA8" s="1"/>
    </row>
    <row r="9" spans="1:27" ht="18.899999999999999" customHeight="1" x14ac:dyDescent="0.25">
      <c r="A9" s="47" t="s">
        <v>38</v>
      </c>
      <c r="B9" s="134">
        <v>5436</v>
      </c>
      <c r="C9" s="135">
        <v>5519</v>
      </c>
      <c r="D9" s="41">
        <f t="shared" si="0"/>
        <v>1.5268579838116247E-2</v>
      </c>
      <c r="E9" s="37">
        <v>63</v>
      </c>
      <c r="F9" s="40">
        <v>55</v>
      </c>
      <c r="G9" s="41">
        <f t="shared" si="1"/>
        <v>-0.12698412698412698</v>
      </c>
      <c r="H9" s="40">
        <v>310</v>
      </c>
      <c r="I9" s="40">
        <v>329</v>
      </c>
      <c r="J9" s="41">
        <f t="shared" si="2"/>
        <v>6.1290322580645151E-2</v>
      </c>
      <c r="K9" s="40">
        <v>6359</v>
      </c>
      <c r="L9" s="40">
        <v>6444</v>
      </c>
      <c r="M9" s="42">
        <f t="shared" si="3"/>
        <v>1.3366881585154866E-2</v>
      </c>
      <c r="N9" s="1"/>
      <c r="O9" s="1"/>
      <c r="P9" s="1"/>
      <c r="Q9" s="1"/>
      <c r="R9" s="1"/>
      <c r="S9" s="1"/>
      <c r="T9" s="1"/>
      <c r="U9" s="1"/>
      <c r="V9" s="1"/>
      <c r="W9" s="1"/>
      <c r="X9" s="1"/>
      <c r="Y9" s="1"/>
      <c r="Z9" s="1"/>
      <c r="AA9" s="1"/>
    </row>
    <row r="10" spans="1:27" ht="18.899999999999999" customHeight="1" x14ac:dyDescent="0.25">
      <c r="A10" s="47" t="s">
        <v>39</v>
      </c>
      <c r="B10" s="134">
        <v>5981</v>
      </c>
      <c r="C10" s="135">
        <v>6098</v>
      </c>
      <c r="D10" s="41">
        <f t="shared" si="0"/>
        <v>1.956194616284912E-2</v>
      </c>
      <c r="E10" s="37">
        <v>78</v>
      </c>
      <c r="F10" s="40">
        <v>60</v>
      </c>
      <c r="G10" s="41">
        <f t="shared" si="1"/>
        <v>-0.23076923076923073</v>
      </c>
      <c r="H10" s="40">
        <v>415</v>
      </c>
      <c r="I10" s="40">
        <v>431</v>
      </c>
      <c r="J10" s="41">
        <f t="shared" si="2"/>
        <v>3.8554216867469959E-2</v>
      </c>
      <c r="K10" s="40">
        <v>6956</v>
      </c>
      <c r="L10" s="40">
        <v>7117</v>
      </c>
      <c r="M10" s="42">
        <f t="shared" si="3"/>
        <v>2.3145485911443275E-2</v>
      </c>
      <c r="N10" s="1"/>
      <c r="O10" s="1"/>
      <c r="P10" s="1"/>
      <c r="Q10" s="1"/>
      <c r="R10" s="1"/>
      <c r="S10" s="1"/>
      <c r="T10" s="1"/>
      <c r="U10" s="1"/>
      <c r="V10" s="1"/>
      <c r="W10" s="1"/>
      <c r="X10" s="1"/>
      <c r="Y10" s="1"/>
      <c r="Z10" s="1"/>
      <c r="AA10" s="1"/>
    </row>
    <row r="11" spans="1:27" ht="18.899999999999999" customHeight="1" x14ac:dyDescent="0.25">
      <c r="A11" s="47" t="s">
        <v>40</v>
      </c>
      <c r="B11" s="134">
        <v>5181</v>
      </c>
      <c r="C11" s="135">
        <v>5403</v>
      </c>
      <c r="D11" s="41">
        <f t="shared" si="0"/>
        <v>4.2848870874348632E-2</v>
      </c>
      <c r="E11" s="37">
        <v>81</v>
      </c>
      <c r="F11" s="40">
        <v>91</v>
      </c>
      <c r="G11" s="41">
        <f t="shared" si="1"/>
        <v>0.12345679012345689</v>
      </c>
      <c r="H11" s="40">
        <v>451</v>
      </c>
      <c r="I11" s="40">
        <v>507</v>
      </c>
      <c r="J11" s="41">
        <f t="shared" si="2"/>
        <v>0.12416851441241694</v>
      </c>
      <c r="K11" s="40">
        <v>6201</v>
      </c>
      <c r="L11" s="40">
        <v>6374</v>
      </c>
      <c r="M11" s="42">
        <f t="shared" si="3"/>
        <v>2.7898726011933661E-2</v>
      </c>
      <c r="N11" s="1"/>
      <c r="O11" s="1"/>
      <c r="P11" s="1"/>
      <c r="Q11" s="1"/>
      <c r="R11" s="1"/>
      <c r="S11" s="1"/>
      <c r="T11" s="1"/>
      <c r="U11" s="1"/>
      <c r="V11" s="1"/>
      <c r="W11" s="1"/>
      <c r="X11" s="1"/>
      <c r="Y11" s="1"/>
      <c r="Z11" s="1"/>
      <c r="AA11" s="1"/>
    </row>
    <row r="12" spans="1:27" ht="18.899999999999999" customHeight="1" x14ac:dyDescent="0.25">
      <c r="A12" s="47" t="s">
        <v>41</v>
      </c>
      <c r="B12" s="134">
        <v>4737</v>
      </c>
      <c r="C12" s="135">
        <v>4821</v>
      </c>
      <c r="D12" s="41">
        <f t="shared" si="0"/>
        <v>1.7732742241925337E-2</v>
      </c>
      <c r="E12" s="37">
        <v>96</v>
      </c>
      <c r="F12" s="40">
        <v>77</v>
      </c>
      <c r="G12" s="41">
        <f t="shared" si="1"/>
        <v>-0.19791666666666663</v>
      </c>
      <c r="H12" s="40">
        <v>470</v>
      </c>
      <c r="I12" s="40">
        <v>479</v>
      </c>
      <c r="J12" s="41">
        <f t="shared" si="2"/>
        <v>1.9148936170212849E-2</v>
      </c>
      <c r="K12" s="40">
        <v>5805</v>
      </c>
      <c r="L12" s="40">
        <v>5929</v>
      </c>
      <c r="M12" s="42">
        <f t="shared" si="3"/>
        <v>2.13608957795004E-2</v>
      </c>
      <c r="N12" s="1"/>
      <c r="O12" s="1"/>
      <c r="P12" s="1"/>
      <c r="Q12" s="1"/>
      <c r="R12" s="1"/>
      <c r="S12" s="1"/>
      <c r="T12" s="1"/>
      <c r="U12" s="1"/>
      <c r="V12" s="1"/>
      <c r="W12" s="1"/>
      <c r="X12" s="1"/>
      <c r="Y12" s="1"/>
      <c r="Z12" s="1"/>
      <c r="AA12" s="1"/>
    </row>
    <row r="13" spans="1:27" ht="18.899999999999999" customHeight="1" thickBot="1" x14ac:dyDescent="0.3">
      <c r="A13" s="11" t="s">
        <v>28</v>
      </c>
      <c r="B13" s="8">
        <f>SUM(B6:B12)</f>
        <v>38037</v>
      </c>
      <c r="C13" s="12">
        <f>SUM(C6:C12)</f>
        <v>39007</v>
      </c>
      <c r="D13" s="31">
        <f>(C13/B13)-1</f>
        <v>2.5501485395798884E-2</v>
      </c>
      <c r="E13" s="8">
        <f>SUM(E6:E12)</f>
        <v>477</v>
      </c>
      <c r="F13" s="12">
        <f>SUM(F6:F12)</f>
        <v>450</v>
      </c>
      <c r="G13" s="31">
        <f>(F13/E13)-1</f>
        <v>-5.6603773584905648E-2</v>
      </c>
      <c r="H13" s="12">
        <f>SUM(H6:H12)</f>
        <v>2756</v>
      </c>
      <c r="I13" s="12">
        <f>SUM(I6:I12)</f>
        <v>2863</v>
      </c>
      <c r="J13" s="31">
        <f>(I13/H13)-1</f>
        <v>3.8824383164005827E-2</v>
      </c>
      <c r="K13" s="12">
        <f>SUM(K6:K12)</f>
        <v>44618</v>
      </c>
      <c r="L13" s="12">
        <f>SUM(L6:L12)</f>
        <v>45724</v>
      </c>
      <c r="M13" s="26">
        <f>(L13/K13)-1</f>
        <v>2.4788202070913146E-2</v>
      </c>
      <c r="N13" s="1"/>
      <c r="O13" s="1"/>
      <c r="P13" s="1"/>
      <c r="Q13" s="1"/>
      <c r="R13" s="1"/>
      <c r="S13" s="1"/>
      <c r="T13" s="1"/>
      <c r="U13" s="1"/>
      <c r="V13" s="1"/>
      <c r="W13" s="1"/>
      <c r="X13" s="1"/>
      <c r="Y13" s="1"/>
      <c r="Z13" s="1"/>
      <c r="AA13" s="1"/>
    </row>
    <row r="14" spans="1:27" ht="18.899999999999999" customHeight="1"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row>
    <row r="15" spans="1:27"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17" spans="1:27" ht="18.899999999999999" customHeight="1"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27" ht="18.899999999999999" customHeight="1"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row>
    <row r="19" spans="1:27" ht="18.899999999999999"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row>
    <row r="20" spans="1:27" ht="18.899999999999999" customHeight="1"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27" ht="18.899999999999999" customHeight="1"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row>
    <row r="22" spans="1:27" ht="18.899999999999999" customHeight="1"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row>
    <row r="23" spans="1:27" ht="18.899999999999999" customHeight="1"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row>
    <row r="24" spans="1:27" ht="18.899999999999999" customHeight="1"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row>
    <row r="25" spans="1:27"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row>
    <row r="26" spans="1:27" x14ac:dyDescent="0.25">
      <c r="A26" s="1"/>
      <c r="B26" s="1"/>
      <c r="C26" s="1"/>
      <c r="D26" s="1"/>
      <c r="E26" s="1"/>
      <c r="F26" s="1"/>
      <c r="G26" s="1"/>
      <c r="H26" s="1"/>
      <c r="I26" s="1"/>
      <c r="J26" s="1"/>
      <c r="K26" s="1"/>
      <c r="L26" s="1"/>
      <c r="M26" s="1"/>
      <c r="N26" s="1"/>
      <c r="O26" s="1"/>
      <c r="P26" s="1"/>
      <c r="Q26" s="1"/>
      <c r="R26" s="1"/>
      <c r="S26" s="1"/>
      <c r="T26" s="1"/>
      <c r="U26" s="1"/>
      <c r="V26" s="1"/>
      <c r="W26" s="1"/>
      <c r="X26" s="1"/>
      <c r="Y26" s="1"/>
      <c r="Z26" s="1"/>
      <c r="AA26" s="1"/>
    </row>
    <row r="27" spans="1:27"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row>
    <row r="28" spans="1:27"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row>
    <row r="29" spans="1:27"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row>
    <row r="30" spans="1:27"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row>
    <row r="31" spans="1:27"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row>
    <row r="32" spans="1:27"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row>
    <row r="33" spans="1:27"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row>
    <row r="34" spans="1:27"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row>
    <row r="37" spans="1:27" x14ac:dyDescent="0.25">
      <c r="G37" s="1"/>
    </row>
    <row r="48" spans="1:27" x14ac:dyDescent="0.25">
      <c r="I48" s="1"/>
    </row>
  </sheetData>
  <mergeCells count="5">
    <mergeCell ref="A4:A5"/>
    <mergeCell ref="B4:D4"/>
    <mergeCell ref="E4:G4"/>
    <mergeCell ref="H4:J4"/>
    <mergeCell ref="K4:M4"/>
  </mergeCells>
  <printOptions horizontalCentered="1"/>
  <pageMargins left="0.25" right="0.25" top="0.75" bottom="0.75" header="0.3" footer="0.3"/>
  <pageSetup paperSize="9" scale="86" orientation="portrait" verticalDpi="0" r:id="rId1"/>
  <ignoredErrors>
    <ignoredError sqref="B13:C13 E13:F13 H13:I13 K13:L13" formulaRange="1"/>
    <ignoredError sqref="D13 G13 J13" formula="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753214-7B5C-4B81-988E-19470424BCD3}">
  <sheetPr>
    <pageSetUpPr fitToPage="1"/>
  </sheetPr>
  <dimension ref="A1:AA48"/>
  <sheetViews>
    <sheetView showGridLines="0" zoomScaleNormal="100" workbookViewId="0">
      <selection activeCell="G2" sqref="G2"/>
    </sheetView>
  </sheetViews>
  <sheetFormatPr defaultColWidth="9.109375" defaultRowHeight="12" x14ac:dyDescent="0.25"/>
  <cols>
    <col min="1" max="1" width="18.6640625" style="3" customWidth="1"/>
    <col min="2" max="13" width="7.88671875" style="3" customWidth="1"/>
    <col min="14" max="14" width="2.88671875" style="3" customWidth="1"/>
    <col min="15" max="16384" width="9.109375" style="3"/>
  </cols>
  <sheetData>
    <row r="1" spans="1:27" ht="6.75" customHeight="1" x14ac:dyDescent="0.25"/>
    <row r="2" spans="1:27" ht="18.899999999999999" customHeight="1" x14ac:dyDescent="0.3">
      <c r="A2" s="14" t="s">
        <v>233</v>
      </c>
      <c r="B2" s="15"/>
      <c r="C2" s="2"/>
      <c r="D2" s="2"/>
      <c r="E2" s="2"/>
      <c r="F2" s="1"/>
      <c r="G2" s="1"/>
      <c r="H2" s="1"/>
      <c r="I2" s="1"/>
      <c r="J2" s="1"/>
      <c r="K2" s="1"/>
      <c r="L2" s="1"/>
      <c r="M2" s="1"/>
      <c r="N2" s="1"/>
      <c r="O2" s="1"/>
      <c r="P2" s="1"/>
      <c r="Q2" s="1"/>
      <c r="R2" s="1"/>
      <c r="S2" s="1"/>
      <c r="T2" s="1"/>
      <c r="U2" s="1"/>
      <c r="V2" s="1"/>
      <c r="W2" s="1"/>
      <c r="X2" s="1"/>
      <c r="Y2" s="1"/>
      <c r="Z2" s="1"/>
      <c r="AA2" s="1"/>
    </row>
    <row r="3" spans="1:27" ht="18.899999999999999" customHeight="1" thickBot="1" x14ac:dyDescent="0.3">
      <c r="A3" s="2"/>
      <c r="B3" s="2"/>
      <c r="C3" s="2"/>
      <c r="D3" s="2"/>
      <c r="E3" s="2"/>
      <c r="F3" s="1"/>
      <c r="G3" s="1"/>
      <c r="H3" s="1"/>
      <c r="I3" s="1"/>
      <c r="J3" s="1"/>
      <c r="K3" s="1"/>
      <c r="L3" s="1"/>
      <c r="M3" s="1"/>
      <c r="N3" s="1"/>
      <c r="O3" s="1"/>
      <c r="P3" s="1"/>
      <c r="Q3" s="1"/>
      <c r="R3" s="1"/>
      <c r="S3" s="1"/>
      <c r="T3" s="1"/>
      <c r="U3" s="1"/>
      <c r="V3" s="1"/>
      <c r="W3" s="1"/>
      <c r="X3" s="1"/>
      <c r="Y3" s="1"/>
      <c r="Z3" s="1"/>
      <c r="AA3" s="1"/>
    </row>
    <row r="4" spans="1:27" ht="18.899999999999999" customHeight="1" x14ac:dyDescent="0.25">
      <c r="A4" s="257"/>
      <c r="B4" s="260" t="s">
        <v>1</v>
      </c>
      <c r="C4" s="260"/>
      <c r="D4" s="260"/>
      <c r="E4" s="259" t="s">
        <v>24</v>
      </c>
      <c r="F4" s="260"/>
      <c r="G4" s="261"/>
      <c r="H4" s="260" t="s">
        <v>13</v>
      </c>
      <c r="I4" s="260"/>
      <c r="J4" s="260"/>
      <c r="K4" s="259" t="s">
        <v>14</v>
      </c>
      <c r="L4" s="260"/>
      <c r="M4" s="260"/>
      <c r="N4" s="1"/>
      <c r="O4" s="1"/>
      <c r="P4" s="1"/>
      <c r="Q4" s="1"/>
      <c r="R4" s="1"/>
      <c r="S4" s="1"/>
      <c r="T4" s="1"/>
      <c r="U4" s="1"/>
      <c r="V4" s="1"/>
      <c r="W4" s="1"/>
      <c r="X4" s="1"/>
      <c r="Y4" s="1"/>
      <c r="Z4" s="1"/>
      <c r="AA4" s="1"/>
    </row>
    <row r="5" spans="1:27" ht="30" customHeight="1" x14ac:dyDescent="0.25">
      <c r="A5" s="258"/>
      <c r="B5" s="105">
        <v>2024</v>
      </c>
      <c r="C5" s="106">
        <v>2025</v>
      </c>
      <c r="D5" s="107" t="s">
        <v>188</v>
      </c>
      <c r="E5" s="105">
        <v>2024</v>
      </c>
      <c r="F5" s="106">
        <v>2025</v>
      </c>
      <c r="G5" s="107" t="s">
        <v>188</v>
      </c>
      <c r="H5" s="105">
        <v>2024</v>
      </c>
      <c r="I5" s="106">
        <v>2025</v>
      </c>
      <c r="J5" s="107" t="s">
        <v>188</v>
      </c>
      <c r="K5" s="105">
        <v>2024</v>
      </c>
      <c r="L5" s="106">
        <v>2025</v>
      </c>
      <c r="M5" s="107" t="s">
        <v>188</v>
      </c>
      <c r="N5" s="1"/>
      <c r="O5" s="1"/>
      <c r="P5" s="1"/>
      <c r="Q5" s="1"/>
      <c r="R5" s="1"/>
      <c r="S5" s="1"/>
      <c r="T5" s="1"/>
      <c r="U5" s="1"/>
      <c r="V5" s="1"/>
      <c r="W5" s="1"/>
      <c r="X5" s="1"/>
      <c r="Y5" s="1"/>
      <c r="Z5" s="1"/>
      <c r="AA5" s="1"/>
    </row>
    <row r="6" spans="1:27" ht="18.899999999999999" customHeight="1" x14ac:dyDescent="0.25">
      <c r="A6" s="47" t="s">
        <v>43</v>
      </c>
      <c r="B6" s="34">
        <v>1309</v>
      </c>
      <c r="C6" s="35">
        <v>1319</v>
      </c>
      <c r="D6" s="36">
        <f>(C6/B6)-1</f>
        <v>7.6394194041253805E-3</v>
      </c>
      <c r="E6" s="40">
        <v>39</v>
      </c>
      <c r="F6" s="40">
        <v>38</v>
      </c>
      <c r="G6" s="39">
        <f>(F6/E6)-1</f>
        <v>-2.5641025641025661E-2</v>
      </c>
      <c r="H6" s="34">
        <v>140</v>
      </c>
      <c r="I6" s="35">
        <v>134</v>
      </c>
      <c r="J6" s="36">
        <f>(I6/H6)-1</f>
        <v>-4.2857142857142816E-2</v>
      </c>
      <c r="K6" s="40">
        <v>1558</v>
      </c>
      <c r="L6" s="40">
        <v>1568</v>
      </c>
      <c r="M6" s="42">
        <f>(L6/K6)-1</f>
        <v>6.4184852374840062E-3</v>
      </c>
      <c r="N6" s="1"/>
      <c r="O6" s="1"/>
      <c r="P6" s="1"/>
      <c r="Q6" s="1"/>
      <c r="R6" s="1"/>
      <c r="S6" s="1"/>
      <c r="T6" s="1"/>
      <c r="U6" s="1"/>
      <c r="V6" s="1"/>
      <c r="W6" s="1"/>
      <c r="X6" s="1"/>
      <c r="Y6" s="1"/>
      <c r="Z6" s="1"/>
      <c r="AA6" s="1"/>
    </row>
    <row r="7" spans="1:27" ht="18.899999999999999" customHeight="1" x14ac:dyDescent="0.25">
      <c r="A7" s="47" t="s">
        <v>44</v>
      </c>
      <c r="B7" s="37">
        <v>779</v>
      </c>
      <c r="C7" s="40">
        <v>890</v>
      </c>
      <c r="D7" s="41">
        <f t="shared" ref="D7:D13" si="0">(C7/B7)-1</f>
        <v>0.14249037227214378</v>
      </c>
      <c r="E7" s="40">
        <v>27</v>
      </c>
      <c r="F7" s="40">
        <v>38</v>
      </c>
      <c r="G7" s="39">
        <f t="shared" ref="G7:G13" si="1">(F7/E7)-1</f>
        <v>0.40740740740740744</v>
      </c>
      <c r="H7" s="37">
        <v>87</v>
      </c>
      <c r="I7" s="40">
        <v>122</v>
      </c>
      <c r="J7" s="41">
        <f t="shared" ref="J7:J13" si="2">(I7/H7)-1</f>
        <v>0.40229885057471271</v>
      </c>
      <c r="K7" s="40">
        <v>890</v>
      </c>
      <c r="L7" s="40">
        <v>1022</v>
      </c>
      <c r="M7" s="42">
        <f t="shared" ref="M7:M13" si="3">(L7/K7)-1</f>
        <v>0.14831460674157304</v>
      </c>
      <c r="N7" s="1"/>
      <c r="O7" s="1"/>
      <c r="P7" s="1"/>
      <c r="Q7" s="1"/>
      <c r="R7" s="1"/>
      <c r="S7" s="1"/>
      <c r="T7" s="1"/>
      <c r="U7" s="1"/>
      <c r="V7" s="1"/>
      <c r="W7" s="1"/>
      <c r="X7" s="1"/>
      <c r="Y7" s="1"/>
      <c r="Z7" s="1"/>
      <c r="AA7" s="1"/>
    </row>
    <row r="8" spans="1:27" ht="18.899999999999999" customHeight="1" x14ac:dyDescent="0.25">
      <c r="A8" s="47" t="s">
        <v>45</v>
      </c>
      <c r="B8" s="37">
        <v>4367</v>
      </c>
      <c r="C8" s="40">
        <v>4513</v>
      </c>
      <c r="D8" s="41">
        <f t="shared" si="0"/>
        <v>3.3432562399816845E-2</v>
      </c>
      <c r="E8" s="40">
        <v>63</v>
      </c>
      <c r="F8" s="40">
        <v>58</v>
      </c>
      <c r="G8" s="39">
        <f t="shared" si="1"/>
        <v>-7.9365079365079416E-2</v>
      </c>
      <c r="H8" s="37">
        <v>303</v>
      </c>
      <c r="I8" s="40">
        <v>304</v>
      </c>
      <c r="J8" s="41">
        <f t="shared" si="2"/>
        <v>3.3003300330032292E-3</v>
      </c>
      <c r="K8" s="40">
        <v>5096</v>
      </c>
      <c r="L8" s="40">
        <v>5235</v>
      </c>
      <c r="M8" s="42">
        <f t="shared" si="3"/>
        <v>2.7276295133437989E-2</v>
      </c>
      <c r="N8" s="1"/>
      <c r="O8" s="1"/>
      <c r="P8" s="1"/>
      <c r="Q8" s="1"/>
      <c r="R8" s="1"/>
      <c r="S8" s="1"/>
      <c r="T8" s="1"/>
      <c r="U8" s="1"/>
      <c r="V8" s="1"/>
      <c r="W8" s="1"/>
      <c r="X8" s="1"/>
      <c r="Y8" s="1"/>
      <c r="Z8" s="1"/>
      <c r="AA8" s="1"/>
    </row>
    <row r="9" spans="1:27" ht="18.899999999999999" customHeight="1" x14ac:dyDescent="0.25">
      <c r="A9" s="47" t="s">
        <v>46</v>
      </c>
      <c r="B9" s="37">
        <v>6404</v>
      </c>
      <c r="C9" s="40">
        <v>6478</v>
      </c>
      <c r="D9" s="41">
        <f t="shared" si="0"/>
        <v>1.1555277951280418E-2</v>
      </c>
      <c r="E9" s="40">
        <v>48</v>
      </c>
      <c r="F9" s="40">
        <v>56</v>
      </c>
      <c r="G9" s="39">
        <f t="shared" si="1"/>
        <v>0.16666666666666674</v>
      </c>
      <c r="H9" s="37">
        <v>333</v>
      </c>
      <c r="I9" s="40">
        <v>419</v>
      </c>
      <c r="J9" s="41">
        <f t="shared" si="2"/>
        <v>0.25825825825825821</v>
      </c>
      <c r="K9" s="40">
        <v>7395</v>
      </c>
      <c r="L9" s="40">
        <v>7427</v>
      </c>
      <c r="M9" s="42">
        <f t="shared" si="3"/>
        <v>4.3272481406355645E-3</v>
      </c>
      <c r="N9" s="1"/>
      <c r="O9" s="1"/>
      <c r="P9" s="1"/>
      <c r="Q9" s="1"/>
      <c r="R9" s="1"/>
      <c r="S9" s="1"/>
      <c r="T9" s="1"/>
      <c r="U9" s="1"/>
      <c r="V9" s="1"/>
      <c r="W9" s="1"/>
      <c r="X9" s="1"/>
      <c r="Y9" s="1"/>
      <c r="Z9" s="1"/>
      <c r="AA9" s="1"/>
    </row>
    <row r="10" spans="1:27" ht="18.899999999999999" customHeight="1" x14ac:dyDescent="0.25">
      <c r="A10" s="47" t="s">
        <v>47</v>
      </c>
      <c r="B10" s="37">
        <v>6837</v>
      </c>
      <c r="C10" s="40">
        <v>6972</v>
      </c>
      <c r="D10" s="41">
        <f t="shared" si="0"/>
        <v>1.9745502413339278E-2</v>
      </c>
      <c r="E10" s="40">
        <v>58</v>
      </c>
      <c r="F10" s="40">
        <v>50</v>
      </c>
      <c r="G10" s="39">
        <f t="shared" si="1"/>
        <v>-0.13793103448275867</v>
      </c>
      <c r="H10" s="37">
        <v>462</v>
      </c>
      <c r="I10" s="40">
        <v>428</v>
      </c>
      <c r="J10" s="41">
        <f t="shared" si="2"/>
        <v>-7.3593073593073544E-2</v>
      </c>
      <c r="K10" s="40">
        <v>8077</v>
      </c>
      <c r="L10" s="40">
        <v>8252</v>
      </c>
      <c r="M10" s="42">
        <f t="shared" si="3"/>
        <v>2.1666460319425429E-2</v>
      </c>
      <c r="N10" s="1"/>
      <c r="O10" s="1"/>
      <c r="P10" s="1"/>
      <c r="Q10" s="1"/>
      <c r="R10" s="1"/>
      <c r="S10" s="1"/>
      <c r="T10" s="1"/>
      <c r="U10" s="1"/>
      <c r="V10" s="1"/>
      <c r="W10" s="1"/>
      <c r="X10" s="1"/>
      <c r="Y10" s="1"/>
      <c r="Z10" s="1"/>
      <c r="AA10" s="1"/>
    </row>
    <row r="11" spans="1:27" ht="18.899999999999999" customHeight="1" x14ac:dyDescent="0.25">
      <c r="A11" s="47" t="s">
        <v>48</v>
      </c>
      <c r="B11" s="37">
        <v>8095</v>
      </c>
      <c r="C11" s="40">
        <v>8384</v>
      </c>
      <c r="D11" s="41">
        <f t="shared" si="0"/>
        <v>3.5701050030883197E-2</v>
      </c>
      <c r="E11" s="40">
        <v>88</v>
      </c>
      <c r="F11" s="40">
        <v>102</v>
      </c>
      <c r="G11" s="39">
        <f t="shared" si="1"/>
        <v>0.15909090909090917</v>
      </c>
      <c r="H11" s="37">
        <v>565</v>
      </c>
      <c r="I11" s="40">
        <v>616</v>
      </c>
      <c r="J11" s="41">
        <f t="shared" si="2"/>
        <v>9.0265486725663813E-2</v>
      </c>
      <c r="K11" s="40">
        <v>9573</v>
      </c>
      <c r="L11" s="40">
        <v>10083</v>
      </c>
      <c r="M11" s="42">
        <f t="shared" si="3"/>
        <v>5.3274835474772742E-2</v>
      </c>
      <c r="N11" s="1"/>
      <c r="O11" s="1"/>
      <c r="P11" s="1"/>
      <c r="Q11" s="1"/>
      <c r="R11" s="1"/>
      <c r="S11" s="1"/>
      <c r="T11" s="1"/>
      <c r="U11" s="1"/>
      <c r="V11" s="1"/>
      <c r="W11" s="1"/>
      <c r="X11" s="1"/>
      <c r="Y11" s="1"/>
      <c r="Z11" s="1"/>
      <c r="AA11" s="1"/>
    </row>
    <row r="12" spans="1:27" ht="18.899999999999999" customHeight="1" x14ac:dyDescent="0.25">
      <c r="A12" s="47" t="s">
        <v>49</v>
      </c>
      <c r="B12" s="37">
        <v>7282</v>
      </c>
      <c r="C12" s="40">
        <v>7387</v>
      </c>
      <c r="D12" s="41">
        <f t="shared" si="0"/>
        <v>1.4419115627574808E-2</v>
      </c>
      <c r="E12" s="40">
        <v>103</v>
      </c>
      <c r="F12" s="40">
        <v>69</v>
      </c>
      <c r="G12" s="39">
        <f t="shared" si="1"/>
        <v>-0.33009708737864074</v>
      </c>
      <c r="H12" s="37">
        <v>605</v>
      </c>
      <c r="I12" s="40">
        <v>558</v>
      </c>
      <c r="J12" s="41">
        <f t="shared" si="2"/>
        <v>-7.7685950413223126E-2</v>
      </c>
      <c r="K12" s="40">
        <v>8530</v>
      </c>
      <c r="L12" s="40">
        <v>8561</v>
      </c>
      <c r="M12" s="42">
        <f t="shared" si="3"/>
        <v>3.6342321219227092E-3</v>
      </c>
      <c r="N12" s="1"/>
      <c r="O12" s="1"/>
      <c r="P12" s="1"/>
      <c r="Q12" s="1"/>
      <c r="R12" s="1"/>
      <c r="S12" s="1"/>
      <c r="T12" s="1"/>
      <c r="U12" s="1"/>
      <c r="V12" s="1"/>
      <c r="W12" s="1"/>
      <c r="X12" s="1"/>
      <c r="Y12" s="1"/>
      <c r="Z12" s="1"/>
      <c r="AA12" s="1"/>
    </row>
    <row r="13" spans="1:27" ht="18.899999999999999" customHeight="1" x14ac:dyDescent="0.25">
      <c r="A13" s="47" t="s">
        <v>128</v>
      </c>
      <c r="B13" s="37">
        <v>2964</v>
      </c>
      <c r="C13" s="40">
        <v>3064</v>
      </c>
      <c r="D13" s="41">
        <f t="shared" si="0"/>
        <v>3.373819163292846E-2</v>
      </c>
      <c r="E13" s="40">
        <v>51</v>
      </c>
      <c r="F13" s="40">
        <v>39</v>
      </c>
      <c r="G13" s="39">
        <f t="shared" si="1"/>
        <v>-0.23529411764705888</v>
      </c>
      <c r="H13" s="37">
        <v>261</v>
      </c>
      <c r="I13" s="40">
        <v>282</v>
      </c>
      <c r="J13" s="41">
        <f t="shared" si="2"/>
        <v>8.0459770114942541E-2</v>
      </c>
      <c r="K13" s="40">
        <v>3499</v>
      </c>
      <c r="L13" s="40">
        <v>3576</v>
      </c>
      <c r="M13" s="42">
        <f t="shared" si="3"/>
        <v>2.2006287510717426E-2</v>
      </c>
      <c r="N13" s="1"/>
      <c r="O13" s="1"/>
      <c r="P13" s="1"/>
      <c r="Q13" s="1"/>
      <c r="R13" s="1"/>
      <c r="S13" s="1"/>
      <c r="T13" s="1"/>
      <c r="U13" s="1"/>
      <c r="V13" s="1"/>
      <c r="W13" s="1"/>
      <c r="X13" s="1"/>
      <c r="Y13" s="1"/>
      <c r="Z13" s="1"/>
      <c r="AA13" s="1"/>
    </row>
    <row r="14" spans="1:27" ht="18.899999999999999" customHeight="1" thickBot="1" x14ac:dyDescent="0.3">
      <c r="A14" s="11" t="s">
        <v>28</v>
      </c>
      <c r="B14" s="8">
        <f>SUM(B6:B13)</f>
        <v>38037</v>
      </c>
      <c r="C14" s="12">
        <f>SUM(C6:C13)</f>
        <v>39007</v>
      </c>
      <c r="D14" s="31">
        <f>(C14/B14)-1</f>
        <v>2.5501485395798884E-2</v>
      </c>
      <c r="E14" s="12">
        <f>SUM(E6:E13)</f>
        <v>477</v>
      </c>
      <c r="F14" s="12">
        <f>SUM(F6:F13)</f>
        <v>450</v>
      </c>
      <c r="G14" s="26">
        <f>(F14/E14)-1</f>
        <v>-5.6603773584905648E-2</v>
      </c>
      <c r="H14" s="8">
        <f>SUM(H6:H13)</f>
        <v>2756</v>
      </c>
      <c r="I14" s="12">
        <f>SUM(I6:I13)</f>
        <v>2863</v>
      </c>
      <c r="J14" s="31">
        <f>(I14/H14)-1</f>
        <v>3.8824383164005827E-2</v>
      </c>
      <c r="K14" s="12">
        <f>SUM(K6:K13)</f>
        <v>44618</v>
      </c>
      <c r="L14" s="12">
        <f>SUM(L6:L13)</f>
        <v>45724</v>
      </c>
      <c r="M14" s="26">
        <f>(L14/K14)-1</f>
        <v>2.4788202070913146E-2</v>
      </c>
      <c r="N14" s="1"/>
      <c r="O14" s="1"/>
      <c r="P14" s="1"/>
      <c r="Q14" s="1"/>
      <c r="R14" s="1"/>
      <c r="S14" s="1"/>
      <c r="T14" s="1"/>
      <c r="U14" s="1"/>
      <c r="V14" s="1"/>
      <c r="W14" s="1"/>
      <c r="X14" s="1"/>
      <c r="Y14" s="1"/>
      <c r="Z14" s="1"/>
      <c r="AA14" s="1"/>
    </row>
    <row r="15" spans="1:27" ht="18.899999999999999" customHeight="1"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row>
    <row r="16" spans="1:27" ht="18.899999999999999" customHeight="1"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row>
    <row r="37" spans="7:9" x14ac:dyDescent="0.25">
      <c r="G37" s="1"/>
    </row>
    <row r="48" spans="7:9" x14ac:dyDescent="0.25">
      <c r="I48" s="1"/>
    </row>
  </sheetData>
  <mergeCells count="5">
    <mergeCell ref="A4:A5"/>
    <mergeCell ref="B4:D4"/>
    <mergeCell ref="E4:G4"/>
    <mergeCell ref="H4:J4"/>
    <mergeCell ref="K4:M4"/>
  </mergeCells>
  <printOptions horizontalCentered="1"/>
  <pageMargins left="0.23622047244094491" right="0.23622047244094491" top="0.74803149606299213" bottom="0.74803149606299213" header="0.31496062992125984" footer="0.31496062992125984"/>
  <pageSetup paperSize="9" scale="85" orientation="portrait" verticalDpi="0" r:id="rId1"/>
  <ignoredErrors>
    <ignoredError sqref="B14:C14 E14:F14 H14:I14 K14:L14" formulaRange="1"/>
    <ignoredError sqref="D14 G14 J14" 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Folhas de Cálculo</vt:lpstr>
      </vt:variant>
      <vt:variant>
        <vt:i4>26</vt:i4>
      </vt:variant>
    </vt:vector>
  </HeadingPairs>
  <TitlesOfParts>
    <vt:vector size="26" baseType="lpstr">
      <vt:lpstr> Índice</vt:lpstr>
      <vt:lpstr>Siglas</vt:lpstr>
      <vt:lpstr>1</vt:lpstr>
      <vt:lpstr>2</vt:lpstr>
      <vt:lpstr>3</vt:lpstr>
      <vt:lpstr>4</vt:lpstr>
      <vt:lpstr>5 e 6</vt:lpstr>
      <vt:lpstr>7</vt:lpstr>
      <vt:lpstr>8</vt:lpstr>
      <vt:lpstr>9</vt:lpstr>
      <vt:lpstr>10 e 11</vt:lpstr>
      <vt:lpstr>12 e 13</vt:lpstr>
      <vt:lpstr>14 e 15</vt:lpstr>
      <vt:lpstr>16</vt:lpstr>
      <vt:lpstr>17 e 18</vt:lpstr>
      <vt:lpstr>19</vt:lpstr>
      <vt:lpstr>20 e 21</vt:lpstr>
      <vt:lpstr>22</vt:lpstr>
      <vt:lpstr>23</vt:lpstr>
      <vt:lpstr>24</vt:lpstr>
      <vt:lpstr>25</vt:lpstr>
      <vt:lpstr>26</vt:lpstr>
      <vt:lpstr>27</vt:lpstr>
      <vt:lpstr>28</vt:lpstr>
      <vt:lpstr>29</vt:lpstr>
      <vt:lpstr>30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ANSR</dc:creator>
  <cp:lastModifiedBy>Jorge Rebelo</cp:lastModifiedBy>
  <cp:lastPrinted>2023-11-07T10:26:09Z</cp:lastPrinted>
  <dcterms:created xsi:type="dcterms:W3CDTF">2023-02-10T10:46:51Z</dcterms:created>
  <dcterms:modified xsi:type="dcterms:W3CDTF">2026-07-28T20:26:27Z</dcterms:modified>
</cp:coreProperties>
</file>