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rvansrarq01\nep$\Relatórios\Relatórios mensais\2026\1º Trimestre\"/>
    </mc:Choice>
  </mc:AlternateContent>
  <xr:revisionPtr revIDLastSave="0" documentId="13_ncr:1_{78E2F434-705D-4B3E-8560-6BD12C5F3EA6}" xr6:coauthVersionLast="47" xr6:coauthVersionMax="47" xr10:uidLastSave="{00000000-0000-0000-0000-000000000000}"/>
  <bookViews>
    <workbookView xWindow="22932" yWindow="-108" windowWidth="30936" windowHeight="16896" tabRatio="893" xr2:uid="{A800B4F3-1728-4C29-8222-9D21F6ED86F1}"/>
  </bookViews>
  <sheets>
    <sheet name=" Índice" sheetId="30" r:id="rId1"/>
    <sheet name="Siglas" sheetId="3" r:id="rId2"/>
    <sheet name="1" sheetId="1" r:id="rId3"/>
    <sheet name="2" sheetId="4" r:id="rId4"/>
    <sheet name="3" sheetId="5" r:id="rId5"/>
    <sheet name="4 e 5" sheetId="6" r:id="rId6"/>
    <sheet name="6" sheetId="7" r:id="rId7"/>
    <sheet name="7" sheetId="8" r:id="rId8"/>
    <sheet name="8" sheetId="9" r:id="rId9"/>
    <sheet name="9 e 10" sheetId="10" r:id="rId10"/>
    <sheet name="11 e 12" sheetId="11" r:id="rId11"/>
    <sheet name="13 e 14" sheetId="12" r:id="rId12"/>
    <sheet name="15" sheetId="13" r:id="rId13"/>
    <sheet name="16 e 17" sheetId="14" r:id="rId14"/>
    <sheet name="18" sheetId="15" r:id="rId15"/>
    <sheet name="19 e 20" sheetId="16" r:id="rId16"/>
    <sheet name="21" sheetId="34" r:id="rId17"/>
    <sheet name="22" sheetId="17" r:id="rId18"/>
    <sheet name="23" sheetId="18" r:id="rId19"/>
    <sheet name="24" sheetId="19" r:id="rId20"/>
    <sheet name="25" sheetId="20" r:id="rId21"/>
    <sheet name="26" sheetId="21" r:id="rId22"/>
    <sheet name="27" sheetId="22" r:id="rId23"/>
    <sheet name="28" sheetId="23" r:id="rId24"/>
    <sheet name="29" sheetId="24" r:id="rId25"/>
  </sheets>
  <externalReferences>
    <externalReference r:id="rId26"/>
  </externalReferences>
  <definedNames>
    <definedName name="\a">#N/A</definedName>
    <definedName name="_" localSheetId="0">#REF!</definedName>
    <definedName name="_" localSheetId="16">#REF!</definedName>
    <definedName name="_" localSheetId="1">#REF!</definedName>
    <definedName name="_">#REF!</definedName>
    <definedName name="_t1">#REF!</definedName>
    <definedName name="A" localSheetId="16">#REF!</definedName>
    <definedName name="A" localSheetId="1">#REF!</definedName>
    <definedName name="A">#REF!</definedName>
    <definedName name="aa" localSheetId="16">#REF!</definedName>
    <definedName name="aa" localSheetId="1">#REF!</definedName>
    <definedName name="aa">#REF!</definedName>
    <definedName name="Anuário99CNH" localSheetId="16">#REF!</definedName>
    <definedName name="Anuário99CNH" localSheetId="1">#REF!</definedName>
    <definedName name="Anuário99CNH">#REF!</definedName>
    <definedName name="ASAS" localSheetId="16">#REF!</definedName>
    <definedName name="ASAS" localSheetId="1">#REF!</definedName>
    <definedName name="ASAS">#REF!</definedName>
    <definedName name="b" localSheetId="16">#REF!</definedName>
    <definedName name="b" localSheetId="1">#REF!</definedName>
    <definedName name="b">#REF!</definedName>
    <definedName name="bb" localSheetId="16">#REF!</definedName>
    <definedName name="bb" localSheetId="1">#REF!</definedName>
    <definedName name="bb">#REF!</definedName>
    <definedName name="Cabe_1" localSheetId="16">#REF!</definedName>
    <definedName name="Cabe_1" localSheetId="1">#REF!</definedName>
    <definedName name="Cabe_1">#REF!</definedName>
    <definedName name="Cabe_2" localSheetId="16">#REF!</definedName>
    <definedName name="Cabe_2" localSheetId="1">#REF!</definedName>
    <definedName name="Cabe_2">#REF!</definedName>
    <definedName name="Cabe_3" localSheetId="16">#REF!</definedName>
    <definedName name="Cabe_3" localSheetId="1">#REF!</definedName>
    <definedName name="Cabe_3">#REF!</definedName>
    <definedName name="Cabe_4" localSheetId="16">#REF!</definedName>
    <definedName name="Cabe_4" localSheetId="1">#REF!</definedName>
    <definedName name="Cabe_4">#REF!</definedName>
    <definedName name="Cabe_5" localSheetId="16">#REF!</definedName>
    <definedName name="Cabe_5">#REF!</definedName>
    <definedName name="Cabe_6" localSheetId="16">#REF!</definedName>
    <definedName name="Cabe_6">#REF!</definedName>
    <definedName name="Cabe_7" localSheetId="16">#REF!</definedName>
    <definedName name="Cabe_7">#REF!</definedName>
    <definedName name="Cabe_8" localSheetId="16">#REF!</definedName>
    <definedName name="Cabe_8">#REF!</definedName>
    <definedName name="cc" localSheetId="16">#REF!</definedName>
    <definedName name="cc" localSheetId="1">#REF!</definedName>
    <definedName name="cc">#REF!</definedName>
    <definedName name="cen_1" localSheetId="16">#REF!</definedName>
    <definedName name="cen_1" localSheetId="1">#REF!</definedName>
    <definedName name="cen_1">#REF!</definedName>
    <definedName name="cen_2" localSheetId="16">#REF!</definedName>
    <definedName name="cen_2" localSheetId="1">#REF!</definedName>
    <definedName name="cen_2">#REF!</definedName>
    <definedName name="cen_3" localSheetId="16">#REF!</definedName>
    <definedName name="cen_3" localSheetId="1">#REF!</definedName>
    <definedName name="cen_3">#REF!</definedName>
    <definedName name="cen_t" localSheetId="16">#REF!</definedName>
    <definedName name="cen_t" localSheetId="1">#REF!</definedName>
    <definedName name="cen_t">#REF!</definedName>
    <definedName name="dd" localSheetId="16">#REF!</definedName>
    <definedName name="dd" localSheetId="1">#REF!</definedName>
    <definedName name="dd">#REF!</definedName>
    <definedName name="ddd">#REF!</definedName>
    <definedName name="ddddd" localSheetId="16">#REF!</definedName>
    <definedName name="ddddd" localSheetId="1">#REF!</definedName>
    <definedName name="ddddd">#REF!</definedName>
    <definedName name="dddkkk">#REF!</definedName>
    <definedName name="dir_1" localSheetId="16">#REF!</definedName>
    <definedName name="dir_1" localSheetId="1">#REF!</definedName>
    <definedName name="dir_1">#REF!</definedName>
    <definedName name="dir_2" localSheetId="16">#REF!</definedName>
    <definedName name="dir_2" localSheetId="1">#REF!</definedName>
    <definedName name="dir_2">#REF!</definedName>
    <definedName name="dir_3" localSheetId="16">#REF!</definedName>
    <definedName name="dir_3" localSheetId="1">#REF!</definedName>
    <definedName name="dir_3">#REF!</definedName>
    <definedName name="dir_t" localSheetId="16">#REF!</definedName>
    <definedName name="dir_t" localSheetId="1">#REF!</definedName>
    <definedName name="dir_t">#REF!</definedName>
    <definedName name="DISTRITOS" localSheetId="16">#REF!</definedName>
    <definedName name="DISTRITOS" localSheetId="1">#REF!</definedName>
    <definedName name="DISTRITOS">#REF!</definedName>
    <definedName name="distritos1" localSheetId="16">#REF!</definedName>
    <definedName name="distritos1" localSheetId="1">#REF!</definedName>
    <definedName name="distritos1">#REF!</definedName>
    <definedName name="Distritos2" localSheetId="16">#REF!</definedName>
    <definedName name="Distritos2" localSheetId="1">#REF!</definedName>
    <definedName name="Distritos2">#REF!</definedName>
    <definedName name="DS" localSheetId="16">#REF!</definedName>
    <definedName name="DS" localSheetId="1">#REF!</definedName>
    <definedName name="DS">#REF!</definedName>
    <definedName name="ee" localSheetId="16">#REF!</definedName>
    <definedName name="ee" localSheetId="1">#REF!</definedName>
    <definedName name="ee">#REF!</definedName>
    <definedName name="esq_1" localSheetId="16">#REF!</definedName>
    <definedName name="esq_1" localSheetId="1">#REF!</definedName>
    <definedName name="esq_1">#REF!</definedName>
    <definedName name="esq_2" localSheetId="16">#REF!</definedName>
    <definedName name="esq_2" localSheetId="1">#REF!</definedName>
    <definedName name="esq_2">#REF!</definedName>
    <definedName name="esq_3" localSheetId="16">#REF!</definedName>
    <definedName name="esq_3" localSheetId="1">#REF!</definedName>
    <definedName name="esq_3">#REF!</definedName>
    <definedName name="esq_t" localSheetId="16">#REF!</definedName>
    <definedName name="esq_t" localSheetId="1">#REF!</definedName>
    <definedName name="esq_t">#REF!</definedName>
    <definedName name="EWTRFER" localSheetId="16">#REF!</definedName>
    <definedName name="EWTRFER" localSheetId="1">#REF!</definedName>
    <definedName name="EWTRFER">#REF!</definedName>
    <definedName name="ff" localSheetId="16">#REF!</definedName>
    <definedName name="ff" localSheetId="1">#REF!</definedName>
    <definedName name="ff">#REF!</definedName>
    <definedName name="fff">#REF!</definedName>
    <definedName name="ffffff">#REF!</definedName>
    <definedName name="GFFG">'[1]Tx média'!$A$3</definedName>
    <definedName name="gg" localSheetId="16">#REF!</definedName>
    <definedName name="gg" localSheetId="1">#REF!</definedName>
    <definedName name="gg">#REF!</definedName>
    <definedName name="GGGG">#REF!</definedName>
    <definedName name="indic_ITRM" localSheetId="16">#REF!</definedName>
    <definedName name="indic_ITRM" localSheetId="1">#REF!</definedName>
    <definedName name="indic_ITRM">#REF!</definedName>
    <definedName name="Indic_TransRodoviario" localSheetId="16">#REF!</definedName>
    <definedName name="Indic_TransRodoviario" localSheetId="1">#REF!</definedName>
    <definedName name="Indic_TransRodoviario">#REF!</definedName>
    <definedName name="Indic_VáriosPerfGéneroSaúde" localSheetId="16">#REF!</definedName>
    <definedName name="Indic_VáriosPerfGéneroSaúde" localSheetId="1">#REF!</definedName>
    <definedName name="Indic_VáriosPerfGéneroSaúde">#REF!</definedName>
    <definedName name="IR_PARA" localSheetId="16">#REF!</definedName>
    <definedName name="IR_PARA" localSheetId="1">#REF!</definedName>
    <definedName name="IR_PARA">#REF!</definedName>
    <definedName name="Ir_para2" localSheetId="16">#REF!</definedName>
    <definedName name="Ir_para2" localSheetId="1">#REF!</definedName>
    <definedName name="Ir_para2">#REF!</definedName>
    <definedName name="jjj">#REF!</definedName>
    <definedName name="k" localSheetId="16">#REF!</definedName>
    <definedName name="k" localSheetId="1">#REF!</definedName>
    <definedName name="k">#REF!</definedName>
    <definedName name="mmmm" localSheetId="16">#REF!</definedName>
    <definedName name="mmmm" localSheetId="1">#REF!</definedName>
    <definedName name="mmmm">#REF!</definedName>
    <definedName name="nnn" localSheetId="16">#REF!</definedName>
    <definedName name="nnn" localSheetId="1">#REF!</definedName>
    <definedName name="nnn">#REF!</definedName>
    <definedName name="NUTS98" localSheetId="16">#REF!</definedName>
    <definedName name="NUTS98" localSheetId="1">#REF!</definedName>
    <definedName name="NUTS98">#REF!</definedName>
    <definedName name="Pag_1" localSheetId="16">#REF!</definedName>
    <definedName name="Pag_1" localSheetId="1">#REF!</definedName>
    <definedName name="Pag_1">#REF!</definedName>
    <definedName name="Print_Area_MI" localSheetId="16">#REF!</definedName>
    <definedName name="Print_Area_MI" localSheetId="1">#REF!</definedName>
    <definedName name="Print_Area_MI">#REF!</definedName>
    <definedName name="Print_area_MI1" localSheetId="16">#REF!</definedName>
    <definedName name="Print_area_MI1" localSheetId="1">#REF!</definedName>
    <definedName name="Print_area_MI1">#REF!</definedName>
    <definedName name="QP_QC_1999" localSheetId="16">#REF!</definedName>
    <definedName name="QP_QC_1999" localSheetId="1">#REF!</definedName>
    <definedName name="QP_QC_1999">#REF!</definedName>
    <definedName name="QQ" localSheetId="16">#REF!</definedName>
    <definedName name="QQ" localSheetId="1">#REF!</definedName>
    <definedName name="QQ">#REF!</definedName>
    <definedName name="QQQ" localSheetId="16">#REF!</definedName>
    <definedName name="QQQ" localSheetId="1">#REF!</definedName>
    <definedName name="QQQ">#REF!</definedName>
    <definedName name="Quadro_a1" localSheetId="16">#REF!</definedName>
    <definedName name="Quadro_a1" localSheetId="1">#REF!</definedName>
    <definedName name="Quadro_a1">#REF!</definedName>
    <definedName name="Quadro_a2" localSheetId="16">#REF!</definedName>
    <definedName name="Quadro_a2" localSheetId="1">#REF!</definedName>
    <definedName name="Quadro_a2">#REF!</definedName>
    <definedName name="Quadro_b1" localSheetId="16">#REF!</definedName>
    <definedName name="Quadro_b1">#REF!</definedName>
    <definedName name="Quadro_b2" localSheetId="16">#REF!</definedName>
    <definedName name="Quadro_b2">#REF!</definedName>
    <definedName name="Quadro_III.17___Parque_de_veículos_rodoviários_motorizados_presumivelmente_em_circulação__segundo_o_tipo_de_veículo" localSheetId="16">#REF!</definedName>
    <definedName name="Quadro_III.17___Parque_de_veículos_rodoviários_motorizados_presumivelmente_em_circulação__segundo_o_tipo_de_veículo" localSheetId="1">#REF!</definedName>
    <definedName name="Quadro_III.17___Parque_de_veículos_rodoviários_motorizados_presumivelmente_em_circulação__segundo_o_tipo_de_veículo">#REF!</definedName>
    <definedName name="Query1" localSheetId="16">#REF!</definedName>
    <definedName name="Query1" localSheetId="1">#REF!</definedName>
    <definedName name="Query1">#REF!</definedName>
    <definedName name="Query2" localSheetId="16">#REF!</definedName>
    <definedName name="Query2" localSheetId="1">#REF!</definedName>
    <definedName name="Query2">#REF!</definedName>
    <definedName name="query3" localSheetId="16">#REF!</definedName>
    <definedName name="query3" localSheetId="1">#REF!</definedName>
    <definedName name="query3">#REF!</definedName>
    <definedName name="rr" localSheetId="16">#REF!</definedName>
    <definedName name="rr" localSheetId="1">#REF!</definedName>
    <definedName name="rr">#REF!</definedName>
    <definedName name="SPSS" localSheetId="16">#REF!</definedName>
    <definedName name="SPSS" localSheetId="1">#REF!</definedName>
    <definedName name="SPSS">#REF!</definedName>
    <definedName name="Tit_1" localSheetId="16">#REF!</definedName>
    <definedName name="Tit_1" localSheetId="1">#REF!</definedName>
    <definedName name="Tit_1">#REF!</definedName>
    <definedName name="Tit_2" localSheetId="16">#REF!</definedName>
    <definedName name="Tit_2" localSheetId="1">#REF!</definedName>
    <definedName name="Tit_2">#REF!</definedName>
    <definedName name="Tit_3" localSheetId="16">#REF!</definedName>
    <definedName name="Tit_3" localSheetId="1">#REF!</definedName>
    <definedName name="Tit_3">#REF!</definedName>
    <definedName name="Tit_4" localSheetId="16">#REF!</definedName>
    <definedName name="Tit_4" localSheetId="1">#REF!</definedName>
    <definedName name="Tit_4">#REF!</definedName>
    <definedName name="Tit_5" localSheetId="16">#REF!</definedName>
    <definedName name="Tit_5" localSheetId="1">#REF!</definedName>
    <definedName name="Tit_5">#REF!</definedName>
    <definedName name="Titulo" localSheetId="16">#REF!</definedName>
    <definedName name="Titulo" localSheetId="1">#REF!</definedName>
    <definedName name="Titulo">#REF!</definedName>
    <definedName name="Todo" localSheetId="16">#REF!</definedName>
    <definedName name="Todo" localSheetId="1">#REF!</definedName>
    <definedName name="Todo">#REF!</definedName>
    <definedName name="Total_Receita_por_concelho" localSheetId="16">#REF!</definedName>
    <definedName name="Total_Receita_por_concelho" localSheetId="1">#REF!</definedName>
    <definedName name="Total_Receita_por_concelho">#REF!</definedName>
    <definedName name="tt" localSheetId="16">#REF!</definedName>
    <definedName name="tt" localSheetId="1">#REF!</definedName>
    <definedName name="tt">#REF!</definedName>
    <definedName name="Tudo" localSheetId="16">#REF!</definedName>
    <definedName name="Tudo" localSheetId="1">#REF!</definedName>
    <definedName name="Tudo">#REF!</definedName>
    <definedName name="vsdv" localSheetId="16">#REF!</definedName>
    <definedName name="vsdv" localSheetId="1">#REF!</definedName>
    <definedName name="vsdv">#REF!</definedName>
    <definedName name="wefqwer" localSheetId="16">#REF!</definedName>
    <definedName name="wefqwer" localSheetId="1">#REF!</definedName>
    <definedName name="wefqwer">#REF!</definedName>
    <definedName name="wqdswe" localSheetId="16">#REF!</definedName>
    <definedName name="wqdswe" localSheetId="1">#REF!</definedName>
    <definedName name="wqdswe">#REF!</definedName>
    <definedName name="ww" localSheetId="16">#REF!</definedName>
    <definedName name="ww" localSheetId="1">#REF!</definedName>
    <definedName name="ww">#REF!</definedName>
    <definedName name="xx" localSheetId="16">#REF!</definedName>
    <definedName name="xx" localSheetId="1">#REF!</definedName>
    <definedName name="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0" l="1"/>
  <c r="E12" i="20"/>
  <c r="F10" i="20"/>
  <c r="E10" i="20"/>
  <c r="F8" i="20"/>
  <c r="E8" i="20"/>
  <c r="J10" i="18"/>
  <c r="I8" i="18"/>
  <c r="H8" i="18"/>
  <c r="I7" i="18"/>
  <c r="H7" i="18"/>
  <c r="I6" i="18"/>
  <c r="H6" i="18"/>
  <c r="C9" i="18"/>
  <c r="B9" i="18"/>
  <c r="C8" i="18"/>
  <c r="B8" i="18"/>
  <c r="C7" i="18"/>
  <c r="B7" i="18"/>
  <c r="C6" i="18"/>
  <c r="B6" i="18"/>
  <c r="I9" i="17"/>
  <c r="H9" i="17"/>
  <c r="I8" i="17"/>
  <c r="H8" i="17"/>
  <c r="I7" i="17"/>
  <c r="H7" i="17"/>
  <c r="I6" i="17"/>
  <c r="H6" i="17"/>
  <c r="I17" i="5"/>
  <c r="H17" i="5"/>
  <c r="G17" i="5"/>
  <c r="F17" i="5"/>
  <c r="E17" i="5"/>
  <c r="D17" i="5"/>
  <c r="C17" i="5"/>
  <c r="B17" i="5"/>
  <c r="O28" i="12"/>
  <c r="F28" i="12"/>
  <c r="I6" i="5"/>
  <c r="E6" i="5"/>
  <c r="M6" i="24"/>
  <c r="G21" i="13"/>
  <c r="G14" i="13"/>
  <c r="I13" i="5"/>
  <c r="E13" i="5"/>
  <c r="B52" i="30"/>
  <c r="B51" i="30"/>
  <c r="B47" i="30"/>
  <c r="B46" i="30"/>
  <c r="B45" i="30"/>
  <c r="B44" i="30"/>
  <c r="B43" i="30"/>
  <c r="B42" i="30"/>
  <c r="B35" i="30"/>
  <c r="B34" i="30"/>
  <c r="B33" i="30"/>
  <c r="B32" i="30"/>
  <c r="B31" i="30"/>
  <c r="B30" i="30"/>
  <c r="B29" i="30"/>
  <c r="B28" i="30"/>
  <c r="B27" i="30"/>
  <c r="B26" i="30"/>
  <c r="B25" i="30"/>
  <c r="B24" i="30"/>
  <c r="B23" i="30"/>
  <c r="B22" i="30"/>
  <c r="B21" i="30"/>
  <c r="B20" i="30"/>
  <c r="B19" i="30"/>
  <c r="B18" i="30"/>
  <c r="B17" i="30"/>
  <c r="B13" i="30"/>
  <c r="B12" i="30"/>
  <c r="L26" i="13"/>
  <c r="K26" i="13"/>
  <c r="I26" i="13"/>
  <c r="H26" i="13"/>
  <c r="F26" i="13"/>
  <c r="E26" i="13"/>
  <c r="C26" i="13"/>
  <c r="B26" i="13"/>
  <c r="M24" i="13"/>
  <c r="M25" i="13"/>
  <c r="J24" i="13"/>
  <c r="J25" i="13"/>
  <c r="G24" i="13"/>
  <c r="G25" i="13"/>
  <c r="D24" i="13"/>
  <c r="D25" i="13"/>
  <c r="D6" i="19" l="1"/>
  <c r="D7" i="19"/>
  <c r="D8" i="19"/>
  <c r="D9" i="19"/>
  <c r="D10" i="19"/>
  <c r="D11" i="19"/>
  <c r="D12" i="19"/>
  <c r="D13" i="19"/>
  <c r="H14" i="20"/>
  <c r="G13" i="20"/>
  <c r="D13" i="20"/>
  <c r="J6" i="18"/>
  <c r="J7" i="18"/>
  <c r="J8" i="18"/>
  <c r="J9" i="18"/>
  <c r="G6" i="18"/>
  <c r="G7" i="18"/>
  <c r="G8" i="18"/>
  <c r="G9" i="18"/>
  <c r="D6" i="18"/>
  <c r="D7" i="18"/>
  <c r="D8" i="18"/>
  <c r="D9" i="18"/>
  <c r="J6" i="17"/>
  <c r="J7" i="17"/>
  <c r="J8" i="17"/>
  <c r="J9" i="17"/>
  <c r="G6" i="17"/>
  <c r="G7" i="17"/>
  <c r="G8" i="17"/>
  <c r="G9" i="17"/>
  <c r="D8" i="17"/>
  <c r="D9" i="17"/>
  <c r="D7" i="17"/>
  <c r="G12" i="13"/>
  <c r="G13" i="13"/>
  <c r="I12" i="5"/>
  <c r="E12" i="5"/>
  <c r="D7" i="20"/>
  <c r="G7" i="20"/>
  <c r="H8" i="20"/>
  <c r="D9" i="20"/>
  <c r="G9" i="20"/>
  <c r="H10" i="20"/>
  <c r="D11" i="20"/>
  <c r="G11" i="20"/>
  <c r="H12" i="20"/>
  <c r="I14" i="5" l="1"/>
  <c r="E14" i="5"/>
  <c r="C16" i="5"/>
  <c r="D16" i="5"/>
  <c r="F16" i="5"/>
  <c r="G16" i="5"/>
  <c r="H16" i="5"/>
  <c r="B16" i="5"/>
  <c r="C15" i="5"/>
  <c r="D15" i="5"/>
  <c r="F15" i="5"/>
  <c r="G15" i="5"/>
  <c r="H15" i="5"/>
  <c r="B15" i="5"/>
  <c r="I5" i="5" l="1"/>
  <c r="I15" i="5" s="1"/>
  <c r="E5" i="5"/>
  <c r="E15" i="5" s="1"/>
  <c r="A4" i="22"/>
  <c r="A4" i="21"/>
  <c r="A4" i="20"/>
  <c r="A4" i="19"/>
  <c r="A4" i="18"/>
  <c r="A4" i="17"/>
  <c r="A19" i="16"/>
  <c r="A4" i="16"/>
  <c r="A4" i="15"/>
  <c r="A13" i="14"/>
  <c r="A4" i="14"/>
  <c r="A4" i="13"/>
  <c r="A19" i="12"/>
  <c r="A4" i="12"/>
  <c r="A12" i="11"/>
  <c r="A4" i="11"/>
  <c r="A13" i="10"/>
  <c r="A4" i="10"/>
  <c r="A4" i="9"/>
  <c r="A4" i="8"/>
  <c r="A4" i="7"/>
  <c r="A4" i="4"/>
  <c r="G8" i="9" l="1"/>
  <c r="I29" i="16"/>
  <c r="H29" i="16"/>
  <c r="I28" i="16"/>
  <c r="H28" i="16"/>
  <c r="I27" i="16"/>
  <c r="H27" i="16"/>
  <c r="I26" i="16"/>
  <c r="H26" i="16"/>
  <c r="I25" i="16"/>
  <c r="H25" i="16"/>
  <c r="I24" i="16"/>
  <c r="H24" i="16"/>
  <c r="I23" i="16"/>
  <c r="H23" i="16"/>
  <c r="I22" i="16"/>
  <c r="H22" i="16"/>
  <c r="F29" i="16"/>
  <c r="E29" i="16"/>
  <c r="F28" i="16"/>
  <c r="E28" i="16"/>
  <c r="F27" i="16"/>
  <c r="E27" i="16"/>
  <c r="F26" i="16"/>
  <c r="E26" i="16"/>
  <c r="F25" i="16"/>
  <c r="E25" i="16"/>
  <c r="F24" i="16"/>
  <c r="E24" i="16"/>
  <c r="F23" i="16"/>
  <c r="E23" i="16"/>
  <c r="F22" i="16"/>
  <c r="E22" i="16"/>
  <c r="C23" i="16"/>
  <c r="C24" i="16"/>
  <c r="C25" i="16"/>
  <c r="C26" i="16"/>
  <c r="C27" i="16"/>
  <c r="C29" i="16"/>
  <c r="C22" i="16"/>
  <c r="B23" i="16"/>
  <c r="B24" i="16"/>
  <c r="B25" i="16"/>
  <c r="B26" i="16"/>
  <c r="B27" i="16"/>
  <c r="B28" i="16"/>
  <c r="B29" i="16"/>
  <c r="B22" i="16"/>
  <c r="I18" i="14"/>
  <c r="H18" i="14"/>
  <c r="I17" i="14"/>
  <c r="H17" i="14"/>
  <c r="I16" i="14"/>
  <c r="H16" i="14"/>
  <c r="F18" i="14"/>
  <c r="E18" i="14"/>
  <c r="F17" i="14"/>
  <c r="E17" i="14"/>
  <c r="F16" i="14"/>
  <c r="E16" i="14"/>
  <c r="C17" i="14"/>
  <c r="C18" i="14"/>
  <c r="C16" i="14"/>
  <c r="B17" i="14"/>
  <c r="B18" i="14"/>
  <c r="B16" i="14"/>
  <c r="L29" i="12"/>
  <c r="K29" i="12"/>
  <c r="L28" i="12"/>
  <c r="K28" i="12"/>
  <c r="L27" i="12"/>
  <c r="K27" i="12"/>
  <c r="L26" i="12"/>
  <c r="K26" i="12"/>
  <c r="L25" i="12"/>
  <c r="K25" i="12"/>
  <c r="L24" i="12"/>
  <c r="K24" i="12"/>
  <c r="L23" i="12"/>
  <c r="K23" i="12"/>
  <c r="L22" i="12"/>
  <c r="K22" i="12"/>
  <c r="I29" i="12"/>
  <c r="H29" i="12"/>
  <c r="I28" i="12"/>
  <c r="H28" i="12"/>
  <c r="I27" i="12"/>
  <c r="H27" i="12"/>
  <c r="I26" i="12"/>
  <c r="H26" i="12"/>
  <c r="I25" i="12"/>
  <c r="H25" i="12"/>
  <c r="I24" i="12"/>
  <c r="H24" i="12"/>
  <c r="I23" i="12"/>
  <c r="H23" i="12"/>
  <c r="I22" i="12"/>
  <c r="H22" i="12"/>
  <c r="F29" i="12"/>
  <c r="E29" i="12"/>
  <c r="E28" i="12"/>
  <c r="F27" i="12"/>
  <c r="E27" i="12"/>
  <c r="F26" i="12"/>
  <c r="E26" i="12"/>
  <c r="F25" i="12"/>
  <c r="E25" i="12"/>
  <c r="F24" i="12"/>
  <c r="E24" i="12"/>
  <c r="F23" i="12"/>
  <c r="E23" i="12"/>
  <c r="F22" i="12"/>
  <c r="E22" i="12"/>
  <c r="C23" i="12"/>
  <c r="C24" i="12"/>
  <c r="C25" i="12"/>
  <c r="C26" i="12"/>
  <c r="C27" i="12"/>
  <c r="C28" i="12"/>
  <c r="C29" i="12"/>
  <c r="C22" i="12"/>
  <c r="B23" i="12"/>
  <c r="B24" i="12"/>
  <c r="B25" i="12"/>
  <c r="B26" i="12"/>
  <c r="B27" i="12"/>
  <c r="B28" i="12"/>
  <c r="B29" i="12"/>
  <c r="B22" i="12"/>
  <c r="L16" i="11"/>
  <c r="K16" i="11"/>
  <c r="L15" i="11"/>
  <c r="K15" i="11"/>
  <c r="I16" i="11"/>
  <c r="H16" i="11"/>
  <c r="I15" i="11"/>
  <c r="H15" i="11"/>
  <c r="F16" i="11"/>
  <c r="E16" i="11"/>
  <c r="F15" i="11"/>
  <c r="E15" i="11"/>
  <c r="C16" i="11"/>
  <c r="C15" i="11"/>
  <c r="B16" i="11"/>
  <c r="B15" i="11"/>
  <c r="L18" i="10"/>
  <c r="K18" i="10"/>
  <c r="L17" i="10"/>
  <c r="K17" i="10"/>
  <c r="L16" i="10"/>
  <c r="K16" i="10"/>
  <c r="I18" i="10"/>
  <c r="H18" i="10"/>
  <c r="I17" i="10"/>
  <c r="H17" i="10"/>
  <c r="I16" i="10"/>
  <c r="H16" i="10"/>
  <c r="F18" i="10"/>
  <c r="E18" i="10"/>
  <c r="F17" i="10"/>
  <c r="E17" i="10"/>
  <c r="F16" i="10"/>
  <c r="E16" i="10"/>
  <c r="C17" i="10"/>
  <c r="C18" i="10"/>
  <c r="C16" i="10"/>
  <c r="B17" i="10"/>
  <c r="B18" i="10"/>
  <c r="B16" i="10"/>
  <c r="K17" i="6"/>
  <c r="L17" i="6"/>
  <c r="K18" i="6"/>
  <c r="L18" i="6"/>
  <c r="H17" i="6"/>
  <c r="I17" i="6"/>
  <c r="H18" i="6"/>
  <c r="I18" i="6"/>
  <c r="L16" i="6"/>
  <c r="K16" i="6"/>
  <c r="I16" i="6"/>
  <c r="H16" i="6"/>
  <c r="E17" i="6"/>
  <c r="F17" i="6"/>
  <c r="E18" i="6"/>
  <c r="F18" i="6"/>
  <c r="F16" i="6"/>
  <c r="E16" i="6"/>
  <c r="C17" i="6"/>
  <c r="C18" i="6"/>
  <c r="C16" i="6"/>
  <c r="B17" i="6"/>
  <c r="B18" i="6"/>
  <c r="B16" i="6"/>
  <c r="N16" i="11" l="1"/>
  <c r="O16" i="11"/>
  <c r="N15" i="11"/>
  <c r="O15" i="11"/>
  <c r="O17" i="10" l="1"/>
  <c r="N17" i="10"/>
  <c r="N16" i="10"/>
  <c r="O16" i="10"/>
  <c r="N18" i="10"/>
  <c r="O18" i="10"/>
  <c r="M14" i="12"/>
  <c r="J14" i="12"/>
  <c r="G14" i="12"/>
  <c r="D14" i="12"/>
  <c r="P14" i="12" l="1"/>
  <c r="G7" i="4"/>
  <c r="E11" i="5" l="1"/>
  <c r="E10" i="5"/>
  <c r="E9" i="5"/>
  <c r="E8" i="5"/>
  <c r="E7" i="5"/>
  <c r="E16" i="5" s="1"/>
  <c r="I9" i="5" l="1"/>
  <c r="I10" i="5"/>
  <c r="I11" i="5"/>
  <c r="I7" i="5"/>
  <c r="I16" i="5" s="1"/>
  <c r="I8" i="5"/>
  <c r="N23" i="12"/>
  <c r="O23" i="12"/>
  <c r="N24" i="12"/>
  <c r="O24" i="12"/>
  <c r="N25" i="12"/>
  <c r="O25" i="12"/>
  <c r="N26" i="12"/>
  <c r="O26" i="12"/>
  <c r="N27" i="12"/>
  <c r="O27" i="12"/>
  <c r="N28" i="12"/>
  <c r="N29" i="12"/>
  <c r="O29" i="12"/>
  <c r="O22" i="12"/>
  <c r="N22" i="12"/>
  <c r="G10" i="13"/>
  <c r="G6" i="13"/>
  <c r="J9" i="9"/>
  <c r="D11" i="9"/>
  <c r="D12" i="9"/>
  <c r="G8" i="4"/>
  <c r="M11" i="9"/>
  <c r="C14" i="16" l="1"/>
  <c r="D14" i="16"/>
  <c r="E14" i="16"/>
  <c r="F14" i="16"/>
  <c r="G14" i="16"/>
  <c r="H14" i="16"/>
  <c r="I14" i="16"/>
  <c r="J14" i="16"/>
  <c r="B14" i="16"/>
  <c r="E7" i="15"/>
  <c r="E8" i="15"/>
  <c r="E9" i="15"/>
  <c r="E10" i="15"/>
  <c r="E11" i="15"/>
  <c r="E12" i="15"/>
  <c r="E6" i="15"/>
  <c r="B13" i="15"/>
  <c r="K8" i="11"/>
  <c r="L8" i="11"/>
  <c r="M8" i="11"/>
  <c r="H8" i="11"/>
  <c r="I8" i="11"/>
  <c r="J8" i="11"/>
  <c r="C8" i="11"/>
  <c r="D8" i="11"/>
  <c r="E8" i="11"/>
  <c r="F8" i="11"/>
  <c r="G8" i="11"/>
  <c r="B8" i="11"/>
  <c r="C9" i="10"/>
  <c r="D9" i="10"/>
  <c r="E9" i="10"/>
  <c r="F9" i="10"/>
  <c r="G9" i="10"/>
  <c r="H9" i="10"/>
  <c r="I9" i="10"/>
  <c r="J9" i="10"/>
  <c r="K9" i="10"/>
  <c r="L9" i="10"/>
  <c r="M9" i="10"/>
  <c r="C9" i="6"/>
  <c r="D9" i="6"/>
  <c r="E9" i="6"/>
  <c r="F9" i="6"/>
  <c r="G9" i="6"/>
  <c r="H9" i="6"/>
  <c r="I9" i="6"/>
  <c r="J9" i="6"/>
  <c r="K9" i="6"/>
  <c r="L9" i="6"/>
  <c r="M9" i="6"/>
  <c r="B9" i="6"/>
  <c r="G15" i="20"/>
  <c r="L25" i="16" l="1"/>
  <c r="K25" i="16"/>
  <c r="L29" i="16"/>
  <c r="K29" i="16"/>
  <c r="F30" i="16"/>
  <c r="E30" i="16"/>
  <c r="L28" i="16"/>
  <c r="K28" i="16"/>
  <c r="L24" i="16"/>
  <c r="K24" i="16"/>
  <c r="B30" i="16"/>
  <c r="C30" i="16"/>
  <c r="L26" i="16"/>
  <c r="K26" i="16"/>
  <c r="L27" i="16"/>
  <c r="K27" i="16"/>
  <c r="L23" i="16"/>
  <c r="K23" i="16"/>
  <c r="L22" i="16"/>
  <c r="K22" i="16"/>
  <c r="I30" i="16"/>
  <c r="H30" i="16"/>
  <c r="L17" i="11"/>
  <c r="K17" i="11"/>
  <c r="I17" i="11"/>
  <c r="H17" i="11"/>
  <c r="E17" i="11"/>
  <c r="F17" i="11"/>
  <c r="B17" i="11"/>
  <c r="C17" i="11"/>
  <c r="I19" i="10"/>
  <c r="H19" i="10"/>
  <c r="L19" i="10"/>
  <c r="K19" i="10"/>
  <c r="C19" i="10"/>
  <c r="F19" i="10"/>
  <c r="E19" i="10"/>
  <c r="B19" i="6"/>
  <c r="C19" i="6"/>
  <c r="H19" i="6"/>
  <c r="I19" i="6"/>
  <c r="F19" i="6"/>
  <c r="E19" i="6"/>
  <c r="K19" i="6"/>
  <c r="L19" i="6"/>
  <c r="N8" i="11"/>
  <c r="P8" i="11"/>
  <c r="O8" i="11"/>
  <c r="M14" i="16"/>
  <c r="L14" i="16"/>
  <c r="K14" i="16"/>
  <c r="B19" i="23"/>
  <c r="C9" i="22"/>
  <c r="B9" i="22"/>
  <c r="D7" i="22"/>
  <c r="D8" i="22"/>
  <c r="D6" i="22"/>
  <c r="G7" i="21"/>
  <c r="F8" i="21"/>
  <c r="E8" i="21"/>
  <c r="D7" i="21"/>
  <c r="H16" i="20"/>
  <c r="C15" i="20"/>
  <c r="B15" i="20"/>
  <c r="C14" i="19"/>
  <c r="B14" i="19"/>
  <c r="F10" i="18"/>
  <c r="E10" i="18"/>
  <c r="C10" i="18"/>
  <c r="B10" i="18"/>
  <c r="I10" i="17"/>
  <c r="H10" i="17"/>
  <c r="F10" i="17"/>
  <c r="E10" i="17"/>
  <c r="C10" i="17"/>
  <c r="B10" i="17"/>
  <c r="D13" i="15"/>
  <c r="E13" i="15" s="1"/>
  <c r="C13" i="15"/>
  <c r="F7" i="15"/>
  <c r="F8" i="15"/>
  <c r="F9" i="15"/>
  <c r="F10" i="15"/>
  <c r="F11" i="15"/>
  <c r="F12" i="15"/>
  <c r="F6" i="15"/>
  <c r="I19" i="14"/>
  <c r="H19" i="14"/>
  <c r="F19" i="14"/>
  <c r="E19" i="14"/>
  <c r="C19" i="14"/>
  <c r="B19" i="14"/>
  <c r="M7" i="13"/>
  <c r="M8" i="13"/>
  <c r="M9" i="13"/>
  <c r="M10" i="13"/>
  <c r="M11" i="13"/>
  <c r="M12" i="13"/>
  <c r="M13" i="13"/>
  <c r="M14" i="13"/>
  <c r="M15" i="13"/>
  <c r="M16" i="13"/>
  <c r="M17" i="13"/>
  <c r="M18" i="13"/>
  <c r="M19" i="13"/>
  <c r="M20" i="13"/>
  <c r="M21" i="13"/>
  <c r="M22" i="13"/>
  <c r="M23" i="13"/>
  <c r="J7" i="13"/>
  <c r="J8" i="13"/>
  <c r="J9" i="13"/>
  <c r="J10" i="13"/>
  <c r="J11" i="13"/>
  <c r="J12" i="13"/>
  <c r="J13" i="13"/>
  <c r="J14" i="13"/>
  <c r="J15" i="13"/>
  <c r="J16" i="13"/>
  <c r="J17" i="13"/>
  <c r="J18" i="13"/>
  <c r="J19" i="13"/>
  <c r="J20" i="13"/>
  <c r="J21" i="13"/>
  <c r="J22" i="13"/>
  <c r="J23" i="13"/>
  <c r="G7" i="13"/>
  <c r="G8" i="13"/>
  <c r="G9" i="13"/>
  <c r="G11" i="13"/>
  <c r="G15" i="13"/>
  <c r="G16" i="13"/>
  <c r="G17" i="13"/>
  <c r="G18" i="13"/>
  <c r="G19" i="13"/>
  <c r="G20" i="13"/>
  <c r="G22" i="13"/>
  <c r="G23" i="13"/>
  <c r="D7" i="13"/>
  <c r="D8" i="13"/>
  <c r="D9" i="13"/>
  <c r="D10" i="13"/>
  <c r="D11" i="13"/>
  <c r="D12" i="13"/>
  <c r="D13" i="13"/>
  <c r="D14" i="13"/>
  <c r="D15" i="13"/>
  <c r="D16" i="13"/>
  <c r="D17" i="13"/>
  <c r="D18" i="13"/>
  <c r="D19" i="13"/>
  <c r="D20" i="13"/>
  <c r="D21" i="13"/>
  <c r="D22" i="13"/>
  <c r="D23" i="13"/>
  <c r="M6" i="13"/>
  <c r="J6" i="13"/>
  <c r="D6" i="13"/>
  <c r="L14" i="12"/>
  <c r="L30" i="12" s="1"/>
  <c r="K14" i="12"/>
  <c r="K30" i="12" s="1"/>
  <c r="I14" i="12"/>
  <c r="I30" i="12" s="1"/>
  <c r="H14" i="12"/>
  <c r="H30" i="12" s="1"/>
  <c r="F14" i="12"/>
  <c r="F30" i="12" s="1"/>
  <c r="E14" i="12"/>
  <c r="E30" i="12" s="1"/>
  <c r="C14" i="12"/>
  <c r="C30" i="12" s="1"/>
  <c r="B14" i="12"/>
  <c r="B30" i="12" s="1"/>
  <c r="B9" i="10"/>
  <c r="L13" i="9"/>
  <c r="K13" i="9"/>
  <c r="I13" i="9"/>
  <c r="H13" i="9"/>
  <c r="F13" i="9"/>
  <c r="E13" i="9"/>
  <c r="C13" i="9"/>
  <c r="B13" i="9"/>
  <c r="M7" i="9"/>
  <c r="M8" i="9"/>
  <c r="M9" i="9"/>
  <c r="M10" i="9"/>
  <c r="M12" i="9"/>
  <c r="J7" i="9"/>
  <c r="J8" i="9"/>
  <c r="G7" i="9"/>
  <c r="D7" i="9"/>
  <c r="D8" i="9"/>
  <c r="D9" i="9"/>
  <c r="D10" i="9"/>
  <c r="M6" i="9"/>
  <c r="J6" i="9"/>
  <c r="G6" i="9"/>
  <c r="D6" i="9"/>
  <c r="L14" i="8"/>
  <c r="K14" i="8"/>
  <c r="I14" i="8"/>
  <c r="H14" i="8"/>
  <c r="F14" i="8"/>
  <c r="E14" i="8"/>
  <c r="C14" i="8"/>
  <c r="B14" i="8"/>
  <c r="M7" i="8"/>
  <c r="M8" i="8"/>
  <c r="M9" i="8"/>
  <c r="M10" i="8"/>
  <c r="M11" i="8"/>
  <c r="M12" i="8"/>
  <c r="M13" i="8"/>
  <c r="J7" i="8"/>
  <c r="J8" i="8"/>
  <c r="J9" i="8"/>
  <c r="J10" i="8"/>
  <c r="J11" i="8"/>
  <c r="J12" i="8"/>
  <c r="J13" i="8"/>
  <c r="G7" i="8"/>
  <c r="G8" i="8"/>
  <c r="G9" i="8"/>
  <c r="G10" i="8"/>
  <c r="G11" i="8"/>
  <c r="G12" i="8"/>
  <c r="G13" i="8"/>
  <c r="D7" i="8"/>
  <c r="D8" i="8"/>
  <c r="D9" i="8"/>
  <c r="D10" i="8"/>
  <c r="D11" i="8"/>
  <c r="D12" i="8"/>
  <c r="D13" i="8"/>
  <c r="M6" i="8"/>
  <c r="J6" i="8"/>
  <c r="G6" i="8"/>
  <c r="D6" i="8"/>
  <c r="L13" i="7"/>
  <c r="K13" i="7"/>
  <c r="I13" i="7"/>
  <c r="H13" i="7"/>
  <c r="F13" i="7"/>
  <c r="E13" i="7"/>
  <c r="C13" i="7"/>
  <c r="B13" i="7"/>
  <c r="M7" i="7"/>
  <c r="M8" i="7"/>
  <c r="M9" i="7"/>
  <c r="M10" i="7"/>
  <c r="M11" i="7"/>
  <c r="M12" i="7"/>
  <c r="J7" i="7"/>
  <c r="J8" i="7"/>
  <c r="J9" i="7"/>
  <c r="J10" i="7"/>
  <c r="J11" i="7"/>
  <c r="J12" i="7"/>
  <c r="G7" i="7"/>
  <c r="G8" i="7"/>
  <c r="G9" i="7"/>
  <c r="G10" i="7"/>
  <c r="G11" i="7"/>
  <c r="G12" i="7"/>
  <c r="D7" i="7"/>
  <c r="D8" i="7"/>
  <c r="D9" i="7"/>
  <c r="D10" i="7"/>
  <c r="D11" i="7"/>
  <c r="D12" i="7"/>
  <c r="M6" i="7"/>
  <c r="J6" i="7"/>
  <c r="G6" i="7"/>
  <c r="D6" i="7"/>
  <c r="L9" i="4"/>
  <c r="K9" i="4"/>
  <c r="I9" i="4"/>
  <c r="H9" i="4"/>
  <c r="F9" i="4"/>
  <c r="E9" i="4"/>
  <c r="C9" i="4"/>
  <c r="B9" i="4"/>
  <c r="M7" i="4"/>
  <c r="M8" i="4"/>
  <c r="J7" i="4"/>
  <c r="J8" i="4"/>
  <c r="M6" i="4"/>
  <c r="J6" i="4"/>
  <c r="G6" i="4"/>
  <c r="D7" i="4"/>
  <c r="D8" i="4"/>
  <c r="D6" i="4"/>
  <c r="L9" i="1"/>
  <c r="K9" i="1"/>
  <c r="I9" i="1"/>
  <c r="H9" i="1"/>
  <c r="F9" i="1"/>
  <c r="E9" i="1"/>
  <c r="C9" i="1"/>
  <c r="B9" i="1"/>
  <c r="M7" i="1"/>
  <c r="M8" i="1"/>
  <c r="M6" i="1"/>
  <c r="J7" i="1"/>
  <c r="J8" i="1"/>
  <c r="J6" i="1"/>
  <c r="G8" i="1"/>
  <c r="G6" i="1"/>
  <c r="D7" i="1"/>
  <c r="D8" i="1"/>
  <c r="D6" i="1"/>
  <c r="M9" i="1" l="1"/>
  <c r="L30" i="16"/>
  <c r="K30" i="16"/>
  <c r="N17" i="11"/>
  <c r="O17" i="11"/>
  <c r="B19" i="10"/>
  <c r="N19" i="10"/>
  <c r="O19" i="10"/>
  <c r="M26" i="13"/>
  <c r="H8" i="21"/>
  <c r="D14" i="19"/>
  <c r="M14" i="8"/>
  <c r="O14" i="12"/>
  <c r="O30" i="12" s="1"/>
  <c r="D26" i="13"/>
  <c r="N14" i="12"/>
  <c r="N30" i="12" s="1"/>
  <c r="J13" i="9"/>
  <c r="G9" i="1"/>
  <c r="D9" i="1"/>
  <c r="D10" i="18"/>
  <c r="D10" i="17"/>
  <c r="M13" i="9"/>
  <c r="D9" i="22"/>
  <c r="J9" i="1"/>
  <c r="G10" i="17"/>
  <c r="J26" i="13"/>
  <c r="G26" i="13"/>
  <c r="J14" i="8"/>
  <c r="D15" i="20"/>
  <c r="G10" i="18"/>
  <c r="J10" i="17"/>
  <c r="F13" i="15"/>
  <c r="G13" i="9"/>
  <c r="D13" i="9"/>
  <c r="G14" i="8"/>
  <c r="D14" i="8"/>
  <c r="M13" i="7"/>
  <c r="J13" i="7"/>
  <c r="G13" i="7"/>
  <c r="D13" i="7"/>
  <c r="M9" i="4"/>
  <c r="J9" i="4"/>
  <c r="G9" i="4"/>
  <c r="D9" i="4"/>
</calcChain>
</file>

<file path=xl/sharedStrings.xml><?xml version="1.0" encoding="utf-8"?>
<sst xmlns="http://schemas.openxmlformats.org/spreadsheetml/2006/main" count="526" uniqueCount="225">
  <si>
    <t>1 - Sinistralidade em Portugal</t>
  </si>
  <si>
    <t>2 - Sinistralidade no Continente</t>
  </si>
  <si>
    <t>CAPÍTULO II - Fiscalização</t>
  </si>
  <si>
    <t>1 - Fiscalização ANSR, GNR, PSP e PML</t>
  </si>
  <si>
    <t>CAPÍTULO III - Processo Contraordenacional</t>
  </si>
  <si>
    <t>SIGLAS e  ABREVIATURAS</t>
  </si>
  <si>
    <t>AcV</t>
  </si>
  <si>
    <t>Acidente com vítimas</t>
  </si>
  <si>
    <t>AcVM</t>
  </si>
  <si>
    <t>Acidente com vítimas mortais</t>
  </si>
  <si>
    <t>AcFG</t>
  </si>
  <si>
    <t>Acidente com feridos graves</t>
  </si>
  <si>
    <t>AcFL</t>
  </si>
  <si>
    <t>Acidente com feridos leves</t>
  </si>
  <si>
    <t>ANSR</t>
  </si>
  <si>
    <t>Autoridade Nacional de Segurança Rodoviária</t>
  </si>
  <si>
    <t>BEAV</t>
  </si>
  <si>
    <t>Boletim Estatístico de Acidente de Viação</t>
  </si>
  <si>
    <t>FG</t>
  </si>
  <si>
    <t>Ferido grave</t>
  </si>
  <si>
    <t>FL</t>
  </si>
  <si>
    <t>Ferido leve</t>
  </si>
  <si>
    <t>GNR</t>
  </si>
  <si>
    <t>Guarda Nacional Republicana</t>
  </si>
  <si>
    <t>IGR</t>
  </si>
  <si>
    <t>Índice de gravidade</t>
  </si>
  <si>
    <t>PML</t>
  </si>
  <si>
    <t>Polícia Municipal de Lisboa</t>
  </si>
  <si>
    <t>PSP</t>
  </si>
  <si>
    <t>Polícia de Segurança Pública</t>
  </si>
  <si>
    <t>SINCRO</t>
  </si>
  <si>
    <t>VM</t>
  </si>
  <si>
    <t>p.p.</t>
  </si>
  <si>
    <t>Pontos percentuais</t>
  </si>
  <si>
    <t>Continente</t>
  </si>
  <si>
    <t>Total</t>
  </si>
  <si>
    <t>RA Açores</t>
  </si>
  <si>
    <t>RA Madeira</t>
  </si>
  <si>
    <t>RA</t>
  </si>
  <si>
    <t>Região Autónoma</t>
  </si>
  <si>
    <t>AcVM+AcFG</t>
  </si>
  <si>
    <t>Vítimas totais</t>
  </si>
  <si>
    <t>Mês</t>
  </si>
  <si>
    <t>2.ª feira</t>
  </si>
  <si>
    <t>3.ª feira</t>
  </si>
  <si>
    <t>4.ª feira</t>
  </si>
  <si>
    <t>5.ª feira</t>
  </si>
  <si>
    <t>6.ª feira</t>
  </si>
  <si>
    <t>Sábado</t>
  </si>
  <si>
    <t>Domingo</t>
  </si>
  <si>
    <t>Janeiro</t>
  </si>
  <si>
    <t>[00:00-03:00[</t>
  </si>
  <si>
    <t>[03:00-06:00[</t>
  </si>
  <si>
    <t>[06:00-09:00[</t>
  </si>
  <si>
    <t>[09:00-12:00[</t>
  </si>
  <si>
    <t>[12:00-15:00[</t>
  </si>
  <si>
    <t>[15:00-18:00[</t>
  </si>
  <si>
    <t>[18:00-21:00[</t>
  </si>
  <si>
    <t>Bom tempo</t>
  </si>
  <si>
    <t>Chuva</t>
  </si>
  <si>
    <t>Nevoeiro</t>
  </si>
  <si>
    <t>Vento</t>
  </si>
  <si>
    <t>Neve</t>
  </si>
  <si>
    <t>Granizo</t>
  </si>
  <si>
    <t>n.d.</t>
  </si>
  <si>
    <t>Atropelamento</t>
  </si>
  <si>
    <t>Colisão</t>
  </si>
  <si>
    <t>Despiste</t>
  </si>
  <si>
    <t>Dentro das localidades</t>
  </si>
  <si>
    <t>Fora das localidades</t>
  </si>
  <si>
    <t>Outras*</t>
  </si>
  <si>
    <t>AE</t>
  </si>
  <si>
    <t>Autoestrada</t>
  </si>
  <si>
    <t>EM</t>
  </si>
  <si>
    <t>EN</t>
  </si>
  <si>
    <t>Estrada nacional</t>
  </si>
  <si>
    <t>ER</t>
  </si>
  <si>
    <t>Estrada regional</t>
  </si>
  <si>
    <t>Estrada municipal</t>
  </si>
  <si>
    <t>IC</t>
  </si>
  <si>
    <t>Itinerário Complementar</t>
  </si>
  <si>
    <t>IP</t>
  </si>
  <si>
    <t>Itinerário principal</t>
  </si>
  <si>
    <t>Aveiro</t>
  </si>
  <si>
    <t>Beja</t>
  </si>
  <si>
    <t>Braga</t>
  </si>
  <si>
    <t>Bragança</t>
  </si>
  <si>
    <t>C. Branco</t>
  </si>
  <si>
    <t>Coimbra</t>
  </si>
  <si>
    <t>Évora</t>
  </si>
  <si>
    <t>Faro</t>
  </si>
  <si>
    <t>Guarda</t>
  </si>
  <si>
    <t>Leiria</t>
  </si>
  <si>
    <t>Lisboa</t>
  </si>
  <si>
    <t>Portalegre</t>
  </si>
  <si>
    <t>Porto</t>
  </si>
  <si>
    <t>Santarém</t>
  </si>
  <si>
    <t>Setúbal</t>
  </si>
  <si>
    <t>V. Castelo</t>
  </si>
  <si>
    <t>Vila Real</t>
  </si>
  <si>
    <t>Viseu</t>
  </si>
  <si>
    <t>Condutores</t>
  </si>
  <si>
    <t>Passageiros</t>
  </si>
  <si>
    <t>Peões</t>
  </si>
  <si>
    <t>Velocípedes</t>
  </si>
  <si>
    <t>Veículos agrícolas</t>
  </si>
  <si>
    <t>N.º Condutores / Veículos fiscalizados presencialmente</t>
  </si>
  <si>
    <t>N.º Veículos fiscalizados por radar</t>
  </si>
  <si>
    <t>Total de infrações</t>
  </si>
  <si>
    <t>Taxa de infração</t>
  </si>
  <si>
    <t>Infrações</t>
  </si>
  <si>
    <t>Tipo de infração</t>
  </si>
  <si>
    <t>Velocidade</t>
  </si>
  <si>
    <t>Álcool</t>
  </si>
  <si>
    <t>Seguro</t>
  </si>
  <si>
    <t>Inspeção periódica obrigatória</t>
  </si>
  <si>
    <t>Telemóvel</t>
  </si>
  <si>
    <t>Sistemas de retenção para crianças</t>
  </si>
  <si>
    <t>Outras</t>
  </si>
  <si>
    <t>N.º de veículos fiscalizados por radar</t>
  </si>
  <si>
    <t>Influência de álcool</t>
  </si>
  <si>
    <t>Testes efetuados</t>
  </si>
  <si>
    <t>Falta de habilitação legal para condução</t>
  </si>
  <si>
    <t>Detenções</t>
  </si>
  <si>
    <t>Nº de pontos disponíveis</t>
  </si>
  <si>
    <t>Nº de condutores</t>
  </si>
  <si>
    <t>Ano</t>
  </si>
  <si>
    <t>Nº de cartas cassadas</t>
  </si>
  <si>
    <t>Sistema Nacional de Controlo de Velocidade</t>
  </si>
  <si>
    <t>Motociclos</t>
  </si>
  <si>
    <t>Ciclomotores</t>
  </si>
  <si>
    <t>Veículos Intervenientes</t>
  </si>
  <si>
    <t>-</t>
  </si>
  <si>
    <t>N.º Condutores / Veículos fiscalizados</t>
  </si>
  <si>
    <t>Veículos ligeiros</t>
  </si>
  <si>
    <t>Veículos pesados</t>
  </si>
  <si>
    <t>Outros</t>
  </si>
  <si>
    <t>Março</t>
  </si>
  <si>
    <t>Quadro 3. Evolução da Sinistralidade no Continente</t>
  </si>
  <si>
    <t>[21:00-00:00[</t>
  </si>
  <si>
    <t>Entidade fiscalizadora</t>
  </si>
  <si>
    <t>Total de vítimas</t>
  </si>
  <si>
    <t>Fevereiro</t>
  </si>
  <si>
    <t>Arruamento</t>
  </si>
  <si>
    <t xml:space="preserve">                        QUADROS DE RESULTADOS</t>
  </si>
  <si>
    <t>CAPÍTULO I - Sinistralidade a 24h</t>
  </si>
  <si>
    <t xml:space="preserve">∆ (%) </t>
  </si>
  <si>
    <t>N.º infrações
Tx. Infração</t>
  </si>
  <si>
    <t>N.º infrações</t>
  </si>
  <si>
    <t>Tx. Infração</t>
  </si>
  <si>
    <t>Vítima mortal (a 24h neste relatório)</t>
  </si>
  <si>
    <t>Total de Condutores /      Veículos fiscalizados</t>
  </si>
  <si>
    <t>Cintos de segurança</t>
  </si>
  <si>
    <t xml:space="preserve"> </t>
  </si>
  <si>
    <t>Brisa</t>
  </si>
  <si>
    <t>Ascendi</t>
  </si>
  <si>
    <t>%</t>
  </si>
  <si>
    <t>total</t>
  </si>
  <si>
    <t>Tipo de Gestão</t>
  </si>
  <si>
    <t>Entidade Gestora</t>
  </si>
  <si>
    <t>Gestão Municipal</t>
  </si>
  <si>
    <t>N.º VM / EGV</t>
  </si>
  <si>
    <t xml:space="preserve">                        Relatório Anual de Sinistralidade (24h), Fiscalização e Contraordenações</t>
  </si>
  <si>
    <r>
      <t xml:space="preserve">PML </t>
    </r>
    <r>
      <rPr>
        <vertAlign val="superscript"/>
        <sz val="9"/>
        <rFont val="Avenir Next LT Pro"/>
        <family val="2"/>
      </rPr>
      <t>(1)</t>
    </r>
  </si>
  <si>
    <r>
      <t xml:space="preserve">Total </t>
    </r>
    <r>
      <rPr>
        <b/>
        <vertAlign val="superscript"/>
        <sz val="9"/>
        <rFont val="Avenir Next LT Pro"/>
        <family val="2"/>
      </rPr>
      <t>(2)</t>
    </r>
  </si>
  <si>
    <r>
      <t>PML</t>
    </r>
    <r>
      <rPr>
        <vertAlign val="superscript"/>
        <sz val="9"/>
        <rFont val="Avenir Next LT Pro"/>
        <family val="2"/>
      </rPr>
      <t>(1)</t>
    </r>
  </si>
  <si>
    <t>Quadro 22. Condutores e veículos fiscalizados</t>
  </si>
  <si>
    <t>Quadro 23. Infrações</t>
  </si>
  <si>
    <t>Quadro 24. Tipologia de infrações</t>
  </si>
  <si>
    <t>Quadro 25.  Infrações por excesso de velocidade</t>
  </si>
  <si>
    <t>Quadro 26.  Infrações por influência de álcool</t>
  </si>
  <si>
    <t>Quadro 27.  Detenções</t>
  </si>
  <si>
    <t>Janeiro-março</t>
  </si>
  <si>
    <t>Outros*</t>
  </si>
  <si>
    <t>Concessão Oeste</t>
  </si>
  <si>
    <t xml:space="preserve"> * Inclui máquinas industriais, triciclos, quadriciclos, veículos de tração animal veículos sobre carris, desconhecidos e não definidos</t>
  </si>
  <si>
    <t>* Inclui acessos, estradas florestais, pontes, variantes e não definidas</t>
  </si>
  <si>
    <t>(1) Na PML, os veículos fiscalizados por radar fixo correspondem ao número de infrações</t>
  </si>
  <si>
    <t>(1) Na PML, os veículos fiscalizados por radar fixo correspondem ao número de infrações, pelo que a taxa de infração apenas inclui radares móveis</t>
  </si>
  <si>
    <t>(2) Taxa de infração global: sem radares fixos PML (fiscalização e infrações)</t>
  </si>
  <si>
    <t>Quadro 4. Sinistralidade em Portugal por mês</t>
  </si>
  <si>
    <t>Quadro 5. Sinistralidade em Portugal por mês, taxas de variação</t>
  </si>
  <si>
    <t>Quadro 6. Sinistralidade em Portugal por dia da semana</t>
  </si>
  <si>
    <t>Quadro 7. Sinistralidade em Portugal por período horário</t>
  </si>
  <si>
    <t>Quadro 8. Sinistralidade em Portugal por fatores atmosféricos</t>
  </si>
  <si>
    <t>Quadro 9. Sinistralidade em Portugal por natureza</t>
  </si>
  <si>
    <t>Quadro 10. Sinistralidade em Portugal por natureza, taxas de variação</t>
  </si>
  <si>
    <t>Quadro 11. Sinistralidade em Portugal por localização</t>
  </si>
  <si>
    <t>Quadro 12. Sinistralidade em Portugal, taxas de variação</t>
  </si>
  <si>
    <t>Quadro 16. Sinistralidade em Portugal por categoria de utilizador</t>
  </si>
  <si>
    <t>Quadro 19. Sinistralidade em Portugal por categoria de veículo e peões</t>
  </si>
  <si>
    <t>Quadro 20. Sinistralidade em Portugal por categoria de veículo e peões, taxas de variação</t>
  </si>
  <si>
    <t>Quadro 17. Sinistralidade em Portugal por categoria de utilizador, taxas de variação</t>
  </si>
  <si>
    <t>Quadro 13. Sinistralidade em Portugal por tipo de via</t>
  </si>
  <si>
    <t>Quadro 14. Sinistralidade em Portugal por tipo de via, taxas de variação</t>
  </si>
  <si>
    <t>Quadro 15. Sinistralidade em Portugal por distrito e R. A.</t>
  </si>
  <si>
    <t>Quadro 18.Veículos intervenientes em acidentes com vítimas em Portugal por categoria de veículo</t>
  </si>
  <si>
    <t>Concessão Douro Litoral</t>
  </si>
  <si>
    <t>Globalvia (Beira Interior)</t>
  </si>
  <si>
    <t>Lusoponte</t>
  </si>
  <si>
    <t>Gestão Regiões Autónomas</t>
  </si>
  <si>
    <t>Total VM jan a mar</t>
  </si>
  <si>
    <t>Março de 2026</t>
  </si>
  <si>
    <t>Quadro 1. Sinistralidade em Portugal, 2026 vs 2019</t>
  </si>
  <si>
    <t>∆(%) 26/25</t>
  </si>
  <si>
    <t>∆(%) 26/17</t>
  </si>
  <si>
    <t>∆(%) 26/19</t>
  </si>
  <si>
    <t>26/19</t>
  </si>
  <si>
    <t>26/25</t>
  </si>
  <si>
    <t>Quadro 21. Vítimas mortais por entidade gestora de via (EGV), resumo janeiro a março 2026</t>
  </si>
  <si>
    <t>Variação 2026-2019</t>
  </si>
  <si>
    <t>Quadro 28. Número de pontos disponíveis dos condutores que se encontravam sancionados com subtração de pontos em março de 2026</t>
  </si>
  <si>
    <t>Quadro 29.  Número de cartas cassadas, 2016 – março de 2026</t>
  </si>
  <si>
    <t>Quadro 2. Sinistralidade em Portugal, 2026 vs 2025</t>
  </si>
  <si>
    <t>2026 (p)</t>
  </si>
  <si>
    <t>Concessionária
da Rede Rodoviária Nacional</t>
  </si>
  <si>
    <t>Infraestruturas de Portugal</t>
  </si>
  <si>
    <t xml:space="preserve"> Concessionárias 
do Estado</t>
  </si>
  <si>
    <t>Interior Norte (NorScut)</t>
  </si>
  <si>
    <t>Concessão Norte Litoral</t>
  </si>
  <si>
    <t xml:space="preserve"> - </t>
  </si>
  <si>
    <t>TOTAL</t>
  </si>
  <si>
    <t>Figueira da Foz, Lisboa, Penafiel</t>
  </si>
  <si>
    <t>Esposende, Mafra, Oliveira de Azeméis, Oliveira de Frades, Ovar, Pampilhosa da Serra, Tomar, Vila Nova da Barquinha, Vila Nova de Famalicão</t>
  </si>
  <si>
    <t>Águeda, Alcobaça, Alcoutim, Benavente, Borba, Cadaval, Caldas da Rainha, Castelo de Paiva, Crato, Gondomar, Leiria, Loulé, Maia, Marco de Canaveses, Marinha Grande, Mogadouro, Oleiros, Palmela, Pombal, Ponte de Sor, Póvoa de Varzim, Santa Maria da Feira, Setúbal, Sintra, Trofa, Vagos, Vouzela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</si>
</sst>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
  </numFmts>
  <fonts count="26" x14ac:knownFonts="1">
    <font>
      <sz val="11"/>
      <color theme="1"/>
      <name val="Calibri"/>
      <family val="2"/>
      <scheme val="minor"/>
    </font>
    <font>
      <sz val="11"/>
      <color theme="1"/>
      <name val="Calibri"/>
      <family val="2"/>
      <scheme val="minor"/>
    </font>
    <font>
      <sz val="10"/>
      <name val="Arial"/>
      <family val="2"/>
    </font>
    <font>
      <u/>
      <sz val="11"/>
      <color theme="10"/>
      <name val="Calibri"/>
      <family val="2"/>
    </font>
    <font>
      <u/>
      <sz val="10"/>
      <color theme="10"/>
      <name val="Arial"/>
      <family val="2"/>
    </font>
    <font>
      <u/>
      <sz val="11"/>
      <color theme="10"/>
      <name val="Calibri"/>
      <family val="2"/>
      <scheme val="minor"/>
    </font>
    <font>
      <sz val="8"/>
      <name val="Calibri"/>
      <family val="2"/>
      <scheme val="minor"/>
    </font>
    <font>
      <sz val="9"/>
      <name val="Avenir Next LT Pro"/>
      <family val="2"/>
    </font>
    <font>
      <b/>
      <sz val="9"/>
      <color theme="0"/>
      <name val="Avenir Next LT Pro"/>
      <family val="2"/>
    </font>
    <font>
      <b/>
      <sz val="9"/>
      <name val="Avenir Next LT Pro"/>
      <family val="2"/>
    </font>
    <font>
      <sz val="9"/>
      <color theme="1"/>
      <name val="Avenir Next LT Pro"/>
      <family val="2"/>
    </font>
    <font>
      <b/>
      <sz val="11"/>
      <name val="Avenir Next LT Pro"/>
      <family val="2"/>
    </font>
    <font>
      <b/>
      <sz val="11"/>
      <color theme="0"/>
      <name val="Avenir Next LT Pro"/>
      <family val="2"/>
    </font>
    <font>
      <b/>
      <i/>
      <sz val="9"/>
      <name val="Avenir Next LT Pro"/>
      <family val="2"/>
    </font>
    <font>
      <i/>
      <sz val="9"/>
      <name val="Avenir Next LT Pro"/>
      <family val="2"/>
    </font>
    <font>
      <vertAlign val="superscript"/>
      <sz val="9"/>
      <name val="Avenir Next LT Pro"/>
      <family val="2"/>
    </font>
    <font>
      <b/>
      <vertAlign val="superscript"/>
      <sz val="9"/>
      <name val="Avenir Next LT Pro"/>
      <family val="2"/>
    </font>
    <font>
      <b/>
      <sz val="9"/>
      <color theme="1"/>
      <name val="Avenir Next LT Pro"/>
      <family val="2"/>
    </font>
    <font>
      <b/>
      <i/>
      <sz val="9"/>
      <color theme="1"/>
      <name val="Avenir Next LT Pro"/>
      <family val="2"/>
    </font>
    <font>
      <sz val="9"/>
      <color rgb="FF000000"/>
      <name val="Avenir Next LT Pro"/>
      <family val="2"/>
    </font>
    <font>
      <sz val="11"/>
      <name val="Avenir Next LT Pro"/>
      <family val="2"/>
    </font>
    <font>
      <b/>
      <sz val="11"/>
      <color rgb="FF002060"/>
      <name val="Avenir Next LT Pro"/>
      <family val="2"/>
    </font>
    <font>
      <sz val="11"/>
      <color theme="1"/>
      <name val="Avenir Next LT Pro"/>
      <family val="2"/>
    </font>
    <font>
      <b/>
      <sz val="12"/>
      <color theme="0"/>
      <name val="Avenir Next LT Pro"/>
      <family val="2"/>
    </font>
    <font>
      <sz val="8"/>
      <color theme="1"/>
      <name val="Avenir Next LT Pro"/>
      <family val="2"/>
    </font>
    <font>
      <sz val="7"/>
      <color theme="1"/>
      <name val="Avenir Next LT Pro"/>
      <family val="2"/>
    </font>
  </fonts>
  <fills count="7">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indexed="65"/>
        <bgColor indexed="64"/>
      </patternFill>
    </fill>
    <fill>
      <patternFill patternType="solid">
        <fgColor theme="8"/>
        <bgColor indexed="64"/>
      </patternFill>
    </fill>
    <fill>
      <patternFill patternType="solid">
        <fgColor rgb="FF0070C0"/>
        <bgColor indexed="64"/>
      </patternFill>
    </fill>
  </fills>
  <borders count="59">
    <border>
      <left/>
      <right/>
      <top/>
      <bottom/>
      <diagonal/>
    </border>
    <border>
      <left/>
      <right/>
      <top/>
      <bottom style="medium">
        <color theme="4"/>
      </bottom>
      <diagonal/>
    </border>
    <border>
      <left/>
      <right/>
      <top/>
      <bottom style="medium">
        <color rgb="FF4F81BD"/>
      </bottom>
      <diagonal/>
    </border>
    <border>
      <left/>
      <right/>
      <top style="medium">
        <color theme="4"/>
      </top>
      <bottom/>
      <diagonal/>
    </border>
    <border>
      <left/>
      <right/>
      <top style="medium">
        <color rgb="FF4F81BD"/>
      </top>
      <bottom style="thin">
        <color rgb="FF4F81BD"/>
      </bottom>
      <diagonal/>
    </border>
    <border>
      <left/>
      <right/>
      <top style="thin">
        <color rgb="FF4F81BD"/>
      </top>
      <bottom style="thin">
        <color rgb="FF4F81BD"/>
      </bottom>
      <diagonal/>
    </border>
    <border>
      <left/>
      <right/>
      <top/>
      <bottom style="thin">
        <color rgb="FF4F81BD"/>
      </bottom>
      <diagonal/>
    </border>
    <border>
      <left/>
      <right/>
      <top style="thin">
        <color theme="4"/>
      </top>
      <bottom style="thin">
        <color rgb="FF4F81BD"/>
      </bottom>
      <diagonal/>
    </border>
    <border>
      <left/>
      <right/>
      <top style="thin">
        <color theme="4"/>
      </top>
      <bottom style="thin">
        <color theme="4"/>
      </bottom>
      <diagonal/>
    </border>
    <border>
      <left/>
      <right/>
      <top style="thin">
        <color rgb="FF4F81BD"/>
      </top>
      <bottom/>
      <diagonal/>
    </border>
    <border>
      <left style="thick">
        <color theme="0"/>
      </left>
      <right/>
      <top style="medium">
        <color rgb="FF4F81BD"/>
      </top>
      <bottom style="thin">
        <color rgb="FF4F81BD"/>
      </bottom>
      <diagonal/>
    </border>
    <border>
      <left/>
      <right style="thick">
        <color theme="0"/>
      </right>
      <top style="medium">
        <color rgb="FF4F81BD"/>
      </top>
      <bottom style="thin">
        <color rgb="FF4F81BD"/>
      </bottom>
      <diagonal/>
    </border>
    <border>
      <left style="thick">
        <color theme="0"/>
      </left>
      <right/>
      <top style="thin">
        <color rgb="FF4F81BD"/>
      </top>
      <bottom style="thin">
        <color rgb="FF4F81BD"/>
      </bottom>
      <diagonal/>
    </border>
    <border>
      <left/>
      <right style="thick">
        <color theme="0"/>
      </right>
      <top style="thin">
        <color rgb="FF4F81BD"/>
      </top>
      <bottom style="thin">
        <color rgb="FF4F81BD"/>
      </bottom>
      <diagonal/>
    </border>
    <border>
      <left style="thick">
        <color theme="0"/>
      </left>
      <right/>
      <top/>
      <bottom/>
      <diagonal/>
    </border>
    <border>
      <left/>
      <right style="thick">
        <color theme="0"/>
      </right>
      <top/>
      <bottom/>
      <diagonal/>
    </border>
    <border>
      <left style="thick">
        <color theme="0"/>
      </left>
      <right/>
      <top/>
      <bottom style="medium">
        <color rgb="FF4F81BD"/>
      </bottom>
      <diagonal/>
    </border>
    <border>
      <left/>
      <right style="thick">
        <color theme="0"/>
      </right>
      <top/>
      <bottom style="medium">
        <color rgb="FF4F81BD"/>
      </bottom>
      <diagonal/>
    </border>
    <border>
      <left style="medium">
        <color theme="0"/>
      </left>
      <right/>
      <top style="medium">
        <color rgb="FF4F81BD"/>
      </top>
      <bottom style="thin">
        <color rgb="FF4F81BD"/>
      </bottom>
      <diagonal/>
    </border>
    <border>
      <left/>
      <right style="medium">
        <color theme="0"/>
      </right>
      <top style="medium">
        <color rgb="FF4F81BD"/>
      </top>
      <bottom style="thin">
        <color rgb="FF4F81BD"/>
      </bottom>
      <diagonal/>
    </border>
    <border>
      <left style="medium">
        <color theme="0"/>
      </left>
      <right/>
      <top/>
      <bottom/>
      <diagonal/>
    </border>
    <border>
      <left/>
      <right style="medium">
        <color theme="0"/>
      </right>
      <top/>
      <bottom/>
      <diagonal/>
    </border>
    <border>
      <left style="thick">
        <color theme="0"/>
      </left>
      <right/>
      <top/>
      <bottom style="thin">
        <color rgb="FF4F81BD"/>
      </bottom>
      <diagonal/>
    </border>
    <border>
      <left/>
      <right style="thick">
        <color theme="0"/>
      </right>
      <top/>
      <bottom style="thin">
        <color rgb="FF4F81BD"/>
      </bottom>
      <diagonal/>
    </border>
    <border>
      <left style="thick">
        <color theme="0"/>
      </left>
      <right/>
      <top style="thin">
        <color theme="4"/>
      </top>
      <bottom style="thin">
        <color theme="4"/>
      </bottom>
      <diagonal/>
    </border>
    <border>
      <left style="thick">
        <color theme="0"/>
      </left>
      <right/>
      <top/>
      <bottom style="medium">
        <color theme="4"/>
      </bottom>
      <diagonal/>
    </border>
    <border>
      <left/>
      <right style="thick">
        <color theme="0"/>
      </right>
      <top/>
      <bottom style="medium">
        <color theme="4"/>
      </bottom>
      <diagonal/>
    </border>
    <border>
      <left style="thick">
        <color theme="0"/>
      </left>
      <right/>
      <top style="thin">
        <color rgb="FF4F81BD"/>
      </top>
      <bottom/>
      <diagonal/>
    </border>
    <border>
      <left/>
      <right style="thick">
        <color theme="0"/>
      </right>
      <top style="thin">
        <color rgb="FF4F81BD"/>
      </top>
      <bottom/>
      <diagonal/>
    </border>
    <border>
      <left/>
      <right/>
      <top style="medium">
        <color rgb="FF4F81BD"/>
      </top>
      <bottom style="thin">
        <color theme="4"/>
      </bottom>
      <diagonal/>
    </border>
    <border>
      <left/>
      <right style="thick">
        <color theme="0"/>
      </right>
      <top style="thin">
        <color theme="4"/>
      </top>
      <bottom style="thin">
        <color rgb="FF4F81BD"/>
      </bottom>
      <diagonal/>
    </border>
    <border>
      <left style="thick">
        <color theme="0"/>
      </left>
      <right style="thick">
        <color theme="0"/>
      </right>
      <top/>
      <bottom/>
      <diagonal/>
    </border>
    <border>
      <left style="thick">
        <color theme="0"/>
      </left>
      <right/>
      <top style="medium">
        <color rgb="FF4F81BD"/>
      </top>
      <bottom style="thin">
        <color theme="4"/>
      </bottom>
      <diagonal/>
    </border>
    <border>
      <left style="thick">
        <color theme="0"/>
      </left>
      <right/>
      <top style="thin">
        <color theme="4"/>
      </top>
      <bottom style="thin">
        <color rgb="FF4F81BD"/>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bottom style="medium">
        <color rgb="FF0070C0"/>
      </bottom>
      <diagonal/>
    </border>
    <border>
      <left/>
      <right/>
      <top/>
      <bottom style="medium">
        <color rgb="FF0070C0"/>
      </bottom>
      <diagonal/>
    </border>
    <border>
      <left style="thick">
        <color theme="0"/>
      </left>
      <right/>
      <top/>
      <bottom style="medium">
        <color rgb="FF0070C0"/>
      </bottom>
      <diagonal/>
    </border>
    <border>
      <left style="medium">
        <color theme="0"/>
      </left>
      <right/>
      <top style="medium">
        <color theme="0"/>
      </top>
      <bottom/>
      <diagonal/>
    </border>
    <border>
      <left style="thick">
        <color theme="0"/>
      </left>
      <right/>
      <top style="medium">
        <color theme="0"/>
      </top>
      <bottom style="thin">
        <color rgb="FF4F81BD"/>
      </bottom>
      <diagonal/>
    </border>
    <border>
      <left/>
      <right/>
      <top style="medium">
        <color theme="0"/>
      </top>
      <bottom style="thin">
        <color rgb="FF4F81BD"/>
      </bottom>
      <diagonal/>
    </border>
    <border>
      <left/>
      <right style="thick">
        <color theme="0"/>
      </right>
      <top style="medium">
        <color theme="0"/>
      </top>
      <bottom style="thin">
        <color rgb="FF4F81BD"/>
      </bottom>
      <diagonal/>
    </border>
    <border>
      <left style="medium">
        <color theme="0"/>
      </left>
      <right/>
      <top style="medium">
        <color theme="0"/>
      </top>
      <bottom style="thin">
        <color rgb="FF4F81BD"/>
      </bottom>
      <diagonal/>
    </border>
    <border>
      <left/>
      <right style="medium">
        <color theme="0"/>
      </right>
      <top style="medium">
        <color theme="0"/>
      </top>
      <bottom style="thin">
        <color rgb="FF4F81BD"/>
      </bottom>
      <diagonal/>
    </border>
    <border>
      <left style="medium">
        <color theme="0"/>
      </left>
      <right/>
      <top/>
      <bottom style="medium">
        <color rgb="FF0070C0"/>
      </bottom>
      <diagonal/>
    </border>
    <border>
      <left/>
      <right style="medium">
        <color theme="0"/>
      </right>
      <top/>
      <bottom style="medium">
        <color rgb="FF0070C0"/>
      </bottom>
      <diagonal/>
    </border>
    <border>
      <left style="thick">
        <color theme="0"/>
      </left>
      <right/>
      <top style="thick">
        <color theme="0"/>
      </top>
      <bottom style="thin">
        <color rgb="FF4F81BD"/>
      </bottom>
      <diagonal/>
    </border>
    <border>
      <left/>
      <right/>
      <top style="medium">
        <color rgb="FF4F81BD"/>
      </top>
      <bottom/>
      <diagonal/>
    </border>
    <border>
      <left/>
      <right/>
      <top style="thin">
        <color theme="4" tint="-0.24994659260841701"/>
      </top>
      <bottom style="medium">
        <color rgb="FF0070C0"/>
      </bottom>
      <diagonal/>
    </border>
    <border>
      <left style="thick">
        <color theme="0"/>
      </left>
      <right style="thick">
        <color theme="0"/>
      </right>
      <top/>
      <bottom style="medium">
        <color rgb="FF0070C0"/>
      </bottom>
      <diagonal/>
    </border>
    <border>
      <left style="thick">
        <color theme="0"/>
      </left>
      <right/>
      <top style="thin">
        <color rgb="FF366092"/>
      </top>
      <bottom style="medium">
        <color rgb="FF0070C0"/>
      </bottom>
      <diagonal/>
    </border>
    <border>
      <left/>
      <right style="thick">
        <color theme="0"/>
      </right>
      <top style="medium">
        <color rgb="FF0070C0"/>
      </top>
      <bottom/>
      <diagonal/>
    </border>
    <border>
      <left style="thick">
        <color theme="0"/>
      </left>
      <right style="thick">
        <color theme="0"/>
      </right>
      <top style="medium">
        <color rgb="FF0070C0"/>
      </top>
      <bottom style="thin">
        <color rgb="FF4F81BD"/>
      </bottom>
      <diagonal/>
    </border>
    <border>
      <left style="thick">
        <color theme="0"/>
      </left>
      <right/>
      <top style="medium">
        <color rgb="FF0070C0"/>
      </top>
      <bottom style="thin">
        <color rgb="FF4F81BD"/>
      </bottom>
      <diagonal/>
    </border>
    <border>
      <left style="thick">
        <color theme="0"/>
      </left>
      <right style="thick">
        <color theme="0"/>
      </right>
      <top/>
      <bottom style="thin">
        <color rgb="FF4F81BD"/>
      </bottom>
      <diagonal/>
    </border>
    <border>
      <left style="thick">
        <color theme="0"/>
      </left>
      <right style="thick">
        <color theme="0"/>
      </right>
      <top style="thin">
        <color rgb="FF4F81BD"/>
      </top>
      <bottom style="thin">
        <color rgb="FF366092"/>
      </bottom>
      <diagonal/>
    </border>
    <border>
      <left style="thick">
        <color theme="0"/>
      </left>
      <right style="thick">
        <color theme="0"/>
      </right>
      <top style="medium">
        <color rgb="FF0070C0"/>
      </top>
      <bottom style="medium">
        <color rgb="FF0070C0"/>
      </bottom>
      <diagonal/>
    </border>
    <border>
      <left style="thick">
        <color theme="0"/>
      </left>
      <right/>
      <top style="medium">
        <color rgb="FF0070C0"/>
      </top>
      <bottom style="medium">
        <color rgb="FF0070C0"/>
      </bottom>
      <diagonal/>
    </border>
  </borders>
  <cellStyleXfs count="11">
    <xf numFmtId="0" fontId="0" fillId="0" borderId="0"/>
    <xf numFmtId="0" fontId="2" fillId="0" borderId="0"/>
    <xf numFmtId="0" fontId="2"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06">
    <xf numFmtId="0" fontId="0" fillId="0" borderId="0" xfId="0"/>
    <xf numFmtId="0" fontId="7" fillId="0" borderId="0" xfId="0" applyFont="1"/>
    <xf numFmtId="0" fontId="9" fillId="0" borderId="0" xfId="0" applyFont="1"/>
    <xf numFmtId="0" fontId="10" fillId="0" borderId="0" xfId="0" applyFont="1"/>
    <xf numFmtId="0" fontId="8" fillId="6" borderId="48" xfId="0" applyFont="1" applyFill="1" applyBorder="1" applyAlignment="1">
      <alignment horizontal="center" vertical="center"/>
    </xf>
    <xf numFmtId="0" fontId="9" fillId="3" borderId="0" xfId="0" applyFont="1" applyFill="1" applyAlignment="1">
      <alignment horizontal="center" vertical="center" wrapText="1"/>
    </xf>
    <xf numFmtId="0" fontId="9" fillId="0" borderId="0" xfId="0" applyFont="1" applyAlignment="1">
      <alignment horizontal="center" vertical="center" wrapText="1"/>
    </xf>
    <xf numFmtId="0" fontId="8" fillId="6" borderId="47"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left" vertical="center" wrapText="1"/>
    </xf>
    <xf numFmtId="0" fontId="7" fillId="3" borderId="0" xfId="0" applyFont="1" applyFill="1" applyAlignment="1">
      <alignment horizontal="center" vertical="center" wrapText="1"/>
    </xf>
    <xf numFmtId="0" fontId="9" fillId="0" borderId="1" xfId="0" applyFont="1" applyBorder="1" applyAlignment="1">
      <alignment vertical="center" wrapText="1"/>
    </xf>
    <xf numFmtId="0" fontId="7" fillId="0" borderId="0" xfId="0" applyFont="1" applyAlignment="1">
      <alignment horizontal="right"/>
    </xf>
    <xf numFmtId="0" fontId="11" fillId="0" borderId="0" xfId="0" applyFont="1"/>
    <xf numFmtId="0" fontId="8" fillId="0" borderId="0" xfId="0" applyFont="1"/>
    <xf numFmtId="0" fontId="9" fillId="0" borderId="0" xfId="0" applyFont="1" applyAlignment="1">
      <alignment horizontal="left" vertical="center"/>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164" fontId="13" fillId="0" borderId="5" xfId="7" applyNumberFormat="1" applyFont="1" applyFill="1" applyBorder="1" applyAlignment="1">
      <alignment horizontal="center" vertical="center" wrapText="1"/>
    </xf>
    <xf numFmtId="0" fontId="7" fillId="3" borderId="0" xfId="0" applyFont="1" applyFill="1" applyAlignment="1">
      <alignment horizontal="left" vertical="center" wrapText="1"/>
    </xf>
    <xf numFmtId="0" fontId="9" fillId="0" borderId="6" xfId="0" applyFont="1" applyBorder="1" applyAlignment="1">
      <alignment horizontal="center" vertical="center" wrapText="1"/>
    </xf>
    <xf numFmtId="0" fontId="7" fillId="0" borderId="0" xfId="0" applyFont="1" applyAlignment="1">
      <alignment horizontal="center"/>
    </xf>
    <xf numFmtId="0" fontId="9" fillId="0" borderId="13" xfId="0" applyFont="1" applyBorder="1" applyAlignment="1">
      <alignment horizontal="center" vertical="center" wrapText="1"/>
    </xf>
    <xf numFmtId="0" fontId="7" fillId="0" borderId="0" xfId="0" applyFont="1" applyAlignment="1">
      <alignment horizontal="left" vertical="center" wrapText="1"/>
    </xf>
    <xf numFmtId="0" fontId="7" fillId="4" borderId="0" xfId="0" applyFont="1" applyFill="1" applyAlignment="1">
      <alignment vertical="center" wrapText="1"/>
    </xf>
    <xf numFmtId="0" fontId="9" fillId="0" borderId="6" xfId="0" applyFont="1" applyBorder="1" applyAlignment="1">
      <alignment horizontal="left" vertical="center" wrapText="1"/>
    </xf>
    <xf numFmtId="0" fontId="8" fillId="6" borderId="6" xfId="0" applyFont="1" applyFill="1" applyBorder="1" applyAlignment="1">
      <alignment horizontal="center" vertical="center" wrapText="1"/>
    </xf>
    <xf numFmtId="0" fontId="7" fillId="0" borderId="0" xfId="0" applyFont="1" applyAlignment="1">
      <alignment vertical="center"/>
    </xf>
    <xf numFmtId="0" fontId="8" fillId="6" borderId="0" xfId="0" applyFont="1" applyFill="1" applyAlignment="1">
      <alignment horizontal="center" vertical="center" wrapText="1"/>
    </xf>
    <xf numFmtId="0" fontId="8" fillId="6" borderId="31"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7" fillId="4" borderId="0" xfId="0" applyFont="1" applyFill="1"/>
    <xf numFmtId="164" fontId="13" fillId="0" borderId="5" xfId="7" quotePrefix="1" applyNumberFormat="1" applyFont="1" applyFill="1" applyBorder="1" applyAlignment="1">
      <alignment horizontal="center" vertical="center" wrapText="1"/>
    </xf>
    <xf numFmtId="164" fontId="13" fillId="0" borderId="13" xfId="7" quotePrefix="1" applyNumberFormat="1" applyFont="1" applyFill="1" applyBorder="1" applyAlignment="1">
      <alignment horizontal="center" vertical="center" wrapText="1"/>
    </xf>
    <xf numFmtId="0" fontId="7" fillId="4" borderId="0" xfId="0" applyFont="1" applyFill="1" applyAlignment="1">
      <alignment vertical="center"/>
    </xf>
    <xf numFmtId="0" fontId="7" fillId="0" borderId="1" xfId="0" applyFont="1" applyBorder="1"/>
    <xf numFmtId="0" fontId="9" fillId="0" borderId="3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0" xfId="0" applyFont="1" applyBorder="1" applyAlignment="1">
      <alignment horizontal="center" vertical="center" wrapText="1"/>
    </xf>
    <xf numFmtId="164" fontId="13" fillId="0" borderId="7" xfId="7" applyNumberFormat="1" applyFont="1" applyFill="1" applyBorder="1" applyAlignment="1">
      <alignment horizontal="center" vertical="center" wrapText="1"/>
    </xf>
    <xf numFmtId="164" fontId="13" fillId="0" borderId="8" xfId="7" quotePrefix="1" applyNumberFormat="1" applyFont="1" applyFill="1" applyBorder="1" applyAlignment="1">
      <alignment horizontal="center" vertical="center" wrapText="1"/>
    </xf>
    <xf numFmtId="0" fontId="10" fillId="0" borderId="1" xfId="0" applyFont="1" applyBorder="1"/>
    <xf numFmtId="0" fontId="9" fillId="3" borderId="1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164" fontId="7" fillId="0" borderId="0" xfId="0" applyNumberFormat="1" applyFont="1" applyAlignment="1">
      <alignment horizontal="center" vertical="center"/>
    </xf>
    <xf numFmtId="164" fontId="9" fillId="0" borderId="1" xfId="0" applyNumberFormat="1" applyFont="1" applyBorder="1" applyAlignment="1">
      <alignment horizontal="center" vertical="center"/>
    </xf>
    <xf numFmtId="0" fontId="9" fillId="0" borderId="1" xfId="0" applyFont="1" applyBorder="1" applyAlignment="1">
      <alignment horizontal="center"/>
    </xf>
    <xf numFmtId="1" fontId="9" fillId="3" borderId="0" xfId="0" applyNumberFormat="1" applyFont="1" applyFill="1" applyAlignment="1">
      <alignment horizontal="center" vertical="center" wrapText="1"/>
    </xf>
    <xf numFmtId="1" fontId="7" fillId="3" borderId="20" xfId="0" applyNumberFormat="1" applyFont="1" applyFill="1" applyBorder="1" applyAlignment="1">
      <alignment horizontal="left" vertical="center" wrapText="1"/>
    </xf>
    <xf numFmtId="1" fontId="9" fillId="3" borderId="45" xfId="0" applyNumberFormat="1" applyFont="1" applyFill="1" applyBorder="1" applyAlignment="1">
      <alignment horizontal="left" vertical="center" wrapText="1"/>
    </xf>
    <xf numFmtId="164" fontId="13" fillId="0" borderId="6" xfId="7" quotePrefix="1" applyNumberFormat="1" applyFont="1" applyFill="1" applyBorder="1" applyAlignment="1">
      <alignment horizontal="center" vertical="center" wrapText="1"/>
    </xf>
    <xf numFmtId="0" fontId="9" fillId="3" borderId="0" xfId="0" applyFont="1" applyFill="1" applyAlignment="1">
      <alignment horizontal="left" vertical="center" wrapText="1"/>
    </xf>
    <xf numFmtId="0" fontId="8" fillId="6" borderId="22"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9" fillId="4" borderId="0" xfId="0" applyFont="1" applyFill="1" applyAlignment="1">
      <alignment horizontal="left" vertical="center"/>
    </xf>
    <xf numFmtId="0" fontId="13" fillId="3" borderId="8" xfId="0" applyFont="1" applyFill="1" applyBorder="1" applyAlignment="1">
      <alignment horizontal="left" vertical="center"/>
    </xf>
    <xf numFmtId="0" fontId="13" fillId="3" borderId="1" xfId="0" applyFont="1" applyFill="1" applyBorder="1" applyAlignment="1">
      <alignment horizontal="left" vertical="center"/>
    </xf>
    <xf numFmtId="0" fontId="9" fillId="3" borderId="2" xfId="0" applyFont="1" applyFill="1" applyBorder="1" applyAlignment="1">
      <alignment vertical="center" wrapText="1"/>
    </xf>
    <xf numFmtId="0" fontId="20" fillId="0" borderId="0" xfId="0" applyFont="1"/>
    <xf numFmtId="0" fontId="20" fillId="0" borderId="0" xfId="2" applyFont="1" applyAlignment="1">
      <alignment vertical="center"/>
    </xf>
    <xf numFmtId="0" fontId="12" fillId="3" borderId="0" xfId="1" applyFont="1" applyFill="1" applyAlignment="1">
      <alignment horizontal="center" vertical="center"/>
    </xf>
    <xf numFmtId="0" fontId="21" fillId="0" borderId="0" xfId="1" applyFont="1" applyAlignment="1">
      <alignment horizontal="center" vertical="center"/>
    </xf>
    <xf numFmtId="0" fontId="11" fillId="0" borderId="0" xfId="1" applyFont="1" applyAlignment="1">
      <alignment horizontal="center" vertical="center"/>
    </xf>
    <xf numFmtId="0" fontId="20" fillId="0" borderId="0" xfId="1" applyFont="1" applyAlignment="1">
      <alignment vertical="center"/>
    </xf>
    <xf numFmtId="0" fontId="11" fillId="0" borderId="0" xfId="1" applyFont="1" applyAlignment="1">
      <alignment vertical="center"/>
    </xf>
    <xf numFmtId="0" fontId="20" fillId="0" borderId="0" xfId="6" applyFont="1" applyAlignment="1" applyProtection="1"/>
    <xf numFmtId="0" fontId="20" fillId="0" borderId="0" xfId="3" applyFont="1" applyAlignment="1" applyProtection="1"/>
    <xf numFmtId="0" fontId="20" fillId="0" borderId="0" xfId="0" applyFont="1" applyAlignment="1">
      <alignment horizontal="center"/>
    </xf>
    <xf numFmtId="0" fontId="20" fillId="0" borderId="0" xfId="0" applyFont="1" applyAlignment="1">
      <alignment horizontal="left"/>
    </xf>
    <xf numFmtId="0" fontId="20" fillId="0" borderId="0" xfId="2" applyFont="1" applyAlignment="1">
      <alignment horizontal="left" vertical="center"/>
    </xf>
    <xf numFmtId="0" fontId="20" fillId="0" borderId="0" xfId="1" applyFont="1" applyAlignment="1">
      <alignment horizontal="center" vertical="center"/>
    </xf>
    <xf numFmtId="0" fontId="20" fillId="0" borderId="0" xfId="1" applyFont="1" applyAlignment="1">
      <alignment horizontal="left" vertical="center"/>
    </xf>
    <xf numFmtId="0" fontId="20" fillId="0" borderId="0" xfId="4" applyFont="1" applyFill="1" applyAlignment="1" applyProtection="1">
      <alignment horizontal="center" vertical="center"/>
    </xf>
    <xf numFmtId="0" fontId="20" fillId="0" borderId="0" xfId="0" applyFont="1" applyAlignment="1">
      <alignment vertical="center"/>
    </xf>
    <xf numFmtId="0" fontId="22" fillId="0" borderId="0" xfId="0" applyFont="1" applyAlignment="1">
      <alignment horizontal="left"/>
    </xf>
    <xf numFmtId="0" fontId="20" fillId="0" borderId="0" xfId="0" applyFont="1" applyAlignment="1">
      <alignment horizontal="center" vertical="center"/>
    </xf>
    <xf numFmtId="0" fontId="20" fillId="3" borderId="0" xfId="0" applyFont="1" applyFill="1" applyAlignment="1">
      <alignment horizontal="center" vertical="center"/>
    </xf>
    <xf numFmtId="0" fontId="20" fillId="3" borderId="0" xfId="0" applyFont="1" applyFill="1" applyAlignment="1">
      <alignment vertical="center"/>
    </xf>
    <xf numFmtId="0" fontId="23" fillId="2" borderId="0" xfId="1" applyFont="1" applyFill="1" applyAlignment="1">
      <alignment horizontal="center" vertical="center"/>
    </xf>
    <xf numFmtId="49" fontId="12" fillId="5" borderId="0" xfId="1" quotePrefix="1" applyNumberFormat="1" applyFont="1" applyFill="1" applyAlignment="1">
      <alignment horizontal="center" vertical="center"/>
    </xf>
    <xf numFmtId="0" fontId="8" fillId="6" borderId="4" xfId="0" applyFont="1" applyFill="1" applyBorder="1" applyAlignment="1">
      <alignment vertical="center" wrapText="1"/>
    </xf>
    <xf numFmtId="0" fontId="24" fillId="0" borderId="0" xfId="0" applyFont="1"/>
    <xf numFmtId="164" fontId="9" fillId="0" borderId="12" xfId="7" applyNumberFormat="1" applyFont="1" applyFill="1" applyBorder="1" applyAlignment="1">
      <alignment horizontal="center" vertical="center" wrapText="1"/>
    </xf>
    <xf numFmtId="164" fontId="9" fillId="0" borderId="5" xfId="7" applyNumberFormat="1" applyFont="1" applyFill="1" applyBorder="1" applyAlignment="1">
      <alignment horizontal="center" vertical="center" wrapText="1"/>
    </xf>
    <xf numFmtId="1" fontId="9" fillId="3" borderId="5" xfId="0" applyNumberFormat="1" applyFont="1" applyFill="1" applyBorder="1" applyAlignment="1">
      <alignment horizontal="center" vertical="center" wrapText="1"/>
    </xf>
    <xf numFmtId="0" fontId="25" fillId="0" borderId="0" xfId="0" applyFont="1" applyAlignment="1">
      <alignment vertical="center"/>
    </xf>
    <xf numFmtId="0" fontId="25" fillId="0" borderId="3" xfId="0" applyFont="1" applyBorder="1" applyAlignment="1">
      <alignment vertical="center"/>
    </xf>
    <xf numFmtId="0" fontId="8" fillId="6" borderId="10" xfId="0" applyFont="1" applyFill="1" applyBorder="1" applyAlignment="1">
      <alignment vertical="center" wrapText="1"/>
    </xf>
    <xf numFmtId="3" fontId="7" fillId="4" borderId="14" xfId="0" applyNumberFormat="1" applyFont="1" applyFill="1" applyBorder="1" applyAlignment="1">
      <alignment horizontal="right" vertical="center" wrapText="1"/>
    </xf>
    <xf numFmtId="3" fontId="7" fillId="4" borderId="0" xfId="0" applyNumberFormat="1" applyFont="1" applyFill="1" applyAlignment="1">
      <alignment horizontal="right" vertical="center" wrapText="1"/>
    </xf>
    <xf numFmtId="164" fontId="14" fillId="4" borderId="15" xfId="7" applyNumberFormat="1" applyFont="1" applyFill="1" applyBorder="1" applyAlignment="1">
      <alignment horizontal="right" vertical="center" wrapText="1"/>
    </xf>
    <xf numFmtId="164" fontId="14" fillId="4" borderId="0" xfId="7" applyNumberFormat="1" applyFont="1" applyFill="1" applyBorder="1" applyAlignment="1">
      <alignment horizontal="right" vertical="center" wrapText="1"/>
    </xf>
    <xf numFmtId="164" fontId="7" fillId="4" borderId="15" xfId="7" applyNumberFormat="1" applyFont="1" applyFill="1" applyBorder="1" applyAlignment="1">
      <alignment horizontal="right" vertical="center" wrapText="1"/>
    </xf>
    <xf numFmtId="3" fontId="9" fillId="3" borderId="16" xfId="0" applyNumberFormat="1" applyFont="1" applyFill="1" applyBorder="1" applyAlignment="1">
      <alignment horizontal="right" vertical="center" wrapText="1"/>
    </xf>
    <xf numFmtId="3" fontId="9" fillId="3" borderId="2" xfId="0" applyNumberFormat="1" applyFont="1" applyFill="1" applyBorder="1" applyAlignment="1">
      <alignment horizontal="right" vertical="center" wrapText="1"/>
    </xf>
    <xf numFmtId="164" fontId="13" fillId="3" borderId="17" xfId="7" applyNumberFormat="1" applyFont="1" applyFill="1" applyBorder="1" applyAlignment="1">
      <alignment horizontal="right" vertical="center" wrapText="1"/>
    </xf>
    <xf numFmtId="164" fontId="13" fillId="3" borderId="2" xfId="7"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164" fontId="14" fillId="4" borderId="21" xfId="7" applyNumberFormat="1" applyFont="1" applyFill="1" applyBorder="1" applyAlignment="1">
      <alignment horizontal="right" vertical="center" wrapText="1"/>
    </xf>
    <xf numFmtId="3" fontId="7" fillId="3" borderId="14" xfId="0" applyNumberFormat="1" applyFont="1" applyFill="1" applyBorder="1" applyAlignment="1">
      <alignment horizontal="right" vertical="center" wrapText="1"/>
    </xf>
    <xf numFmtId="3" fontId="7" fillId="3" borderId="0" xfId="0" applyNumberFormat="1" applyFont="1" applyFill="1" applyAlignment="1">
      <alignment horizontal="right" vertical="center" wrapText="1"/>
    </xf>
    <xf numFmtId="3" fontId="7" fillId="3" borderId="15" xfId="0" applyNumberFormat="1" applyFont="1" applyFill="1" applyBorder="1" applyAlignment="1">
      <alignment horizontal="right" vertical="center" wrapText="1"/>
    </xf>
    <xf numFmtId="3" fontId="7" fillId="0" borderId="14" xfId="0" applyNumberFormat="1" applyFont="1" applyBorder="1" applyAlignment="1">
      <alignment horizontal="right" vertical="center" wrapText="1"/>
    </xf>
    <xf numFmtId="2" fontId="7" fillId="0" borderId="0" xfId="0" applyNumberFormat="1" applyFont="1" applyAlignment="1">
      <alignment horizontal="right" vertical="center" wrapText="1"/>
    </xf>
    <xf numFmtId="3" fontId="7" fillId="4" borderId="14" xfId="0" applyNumberFormat="1" applyFont="1" applyFill="1" applyBorder="1" applyAlignment="1">
      <alignment horizontal="right" vertical="center"/>
    </xf>
    <xf numFmtId="3" fontId="7" fillId="4" borderId="0" xfId="0" applyNumberFormat="1" applyFont="1" applyFill="1" applyAlignment="1">
      <alignment horizontal="right" vertical="center"/>
    </xf>
    <xf numFmtId="3" fontId="7" fillId="4" borderId="15" xfId="0" applyNumberFormat="1" applyFont="1" applyFill="1" applyBorder="1" applyAlignment="1">
      <alignment horizontal="right" vertical="center"/>
    </xf>
    <xf numFmtId="164" fontId="13" fillId="3" borderId="24" xfId="0" applyNumberFormat="1" applyFont="1" applyFill="1" applyBorder="1" applyAlignment="1">
      <alignment horizontal="right" vertical="center"/>
    </xf>
    <xf numFmtId="164" fontId="13" fillId="3" borderId="25" xfId="0" applyNumberFormat="1" applyFont="1" applyFill="1" applyBorder="1" applyAlignment="1">
      <alignment horizontal="right" vertical="center"/>
    </xf>
    <xf numFmtId="3" fontId="7" fillId="3" borderId="21" xfId="0" applyNumberFormat="1" applyFont="1" applyFill="1" applyBorder="1" applyAlignment="1">
      <alignment horizontal="right" vertical="center" wrapText="1"/>
    </xf>
    <xf numFmtId="3" fontId="9" fillId="3" borderId="38" xfId="0" applyNumberFormat="1" applyFont="1" applyFill="1" applyBorder="1" applyAlignment="1">
      <alignment horizontal="right" vertical="center" wrapText="1"/>
    </xf>
    <xf numFmtId="3" fontId="9" fillId="3" borderId="37" xfId="0" applyNumberFormat="1" applyFont="1" applyFill="1" applyBorder="1" applyAlignment="1">
      <alignment horizontal="right" vertical="center" wrapText="1"/>
    </xf>
    <xf numFmtId="3" fontId="9" fillId="3" borderId="36" xfId="0" applyNumberFormat="1" applyFont="1" applyFill="1" applyBorder="1" applyAlignment="1">
      <alignment horizontal="right" vertical="center" wrapText="1"/>
    </xf>
    <xf numFmtId="3" fontId="9" fillId="3" borderId="46" xfId="0" applyNumberFormat="1" applyFont="1" applyFill="1" applyBorder="1" applyAlignment="1">
      <alignment horizontal="right" vertical="center" wrapText="1"/>
    </xf>
    <xf numFmtId="164" fontId="14" fillId="0" borderId="27" xfId="0" applyNumberFormat="1" applyFont="1" applyBorder="1" applyAlignment="1">
      <alignment horizontal="right" vertical="center" wrapText="1"/>
    </xf>
    <xf numFmtId="164" fontId="14" fillId="0" borderId="9" xfId="0" applyNumberFormat="1" applyFont="1" applyBorder="1" applyAlignment="1">
      <alignment horizontal="right" vertical="center" wrapText="1"/>
    </xf>
    <xf numFmtId="0" fontId="10" fillId="0" borderId="0" xfId="0" applyFont="1" applyAlignment="1">
      <alignment horizontal="right"/>
    </xf>
    <xf numFmtId="164" fontId="14" fillId="0" borderId="14" xfId="0" applyNumberFormat="1" applyFont="1" applyBorder="1" applyAlignment="1">
      <alignment horizontal="right" vertical="center" wrapText="1"/>
    </xf>
    <xf numFmtId="164" fontId="14" fillId="0" borderId="0" xfId="0" applyNumberFormat="1" applyFont="1" applyAlignment="1">
      <alignment horizontal="right" vertical="center" wrapText="1"/>
    </xf>
    <xf numFmtId="0" fontId="10" fillId="0" borderId="15" xfId="0" applyFont="1" applyBorder="1" applyAlignment="1">
      <alignment horizontal="right"/>
    </xf>
    <xf numFmtId="164" fontId="13" fillId="0" borderId="25" xfId="0" applyNumberFormat="1" applyFont="1" applyBorder="1" applyAlignment="1">
      <alignment horizontal="right" vertical="center" wrapText="1"/>
    </xf>
    <xf numFmtId="164" fontId="13" fillId="0" borderId="1" xfId="0" applyNumberFormat="1" applyFont="1" applyBorder="1" applyAlignment="1">
      <alignment horizontal="right" vertical="center" wrapText="1"/>
    </xf>
    <xf numFmtId="0" fontId="17" fillId="0" borderId="1" xfId="0" applyFont="1" applyBorder="1" applyAlignment="1">
      <alignment horizontal="right"/>
    </xf>
    <xf numFmtId="0" fontId="9" fillId="0" borderId="26" xfId="0" applyFont="1" applyBorder="1" applyAlignment="1">
      <alignment horizontal="right"/>
    </xf>
    <xf numFmtId="0" fontId="17" fillId="0" borderId="26" xfId="0" applyFont="1" applyBorder="1" applyAlignment="1">
      <alignment horizontal="right"/>
    </xf>
    <xf numFmtId="3" fontId="19" fillId="0" borderId="14" xfId="0" applyNumberFormat="1" applyFont="1" applyBorder="1" applyAlignment="1">
      <alignment horizontal="right" vertical="center" wrapText="1"/>
    </xf>
    <xf numFmtId="3" fontId="19" fillId="0" borderId="0" xfId="0" applyNumberFormat="1" applyFont="1" applyAlignment="1">
      <alignment horizontal="right" vertical="center" wrapText="1"/>
    </xf>
    <xf numFmtId="164" fontId="14" fillId="4" borderId="0" xfId="7" applyNumberFormat="1" applyFont="1" applyFill="1" applyAlignment="1">
      <alignment horizontal="right" vertical="center" wrapText="1"/>
    </xf>
    <xf numFmtId="3" fontId="9" fillId="0" borderId="25" xfId="0" applyNumberFormat="1" applyFont="1" applyBorder="1" applyAlignment="1">
      <alignment horizontal="right" vertical="center" wrapText="1"/>
    </xf>
    <xf numFmtId="3" fontId="9" fillId="0" borderId="1" xfId="0" applyNumberFormat="1" applyFont="1" applyBorder="1" applyAlignment="1">
      <alignment horizontal="right" vertical="center" wrapText="1"/>
    </xf>
    <xf numFmtId="164" fontId="13" fillId="0" borderId="26" xfId="7" applyNumberFormat="1" applyFont="1" applyFill="1" applyBorder="1" applyAlignment="1">
      <alignment horizontal="right" vertical="center" wrapText="1"/>
    </xf>
    <xf numFmtId="164" fontId="13" fillId="0" borderId="1" xfId="7" applyNumberFormat="1" applyFont="1" applyFill="1" applyBorder="1" applyAlignment="1">
      <alignment horizontal="right" vertical="center" wrapText="1"/>
    </xf>
    <xf numFmtId="3" fontId="7" fillId="4" borderId="27" xfId="0" applyNumberFormat="1" applyFont="1" applyFill="1" applyBorder="1" applyAlignment="1">
      <alignment horizontal="right" vertical="center" wrapText="1"/>
    </xf>
    <xf numFmtId="3" fontId="7" fillId="4" borderId="9" xfId="0" applyNumberFormat="1" applyFont="1" applyFill="1" applyBorder="1" applyAlignment="1">
      <alignment horizontal="right" vertical="center" wrapText="1"/>
    </xf>
    <xf numFmtId="164" fontId="14" fillId="4" borderId="28" xfId="7" applyNumberFormat="1" applyFont="1" applyFill="1" applyBorder="1" applyAlignment="1">
      <alignment horizontal="right" vertical="center" wrapText="1"/>
    </xf>
    <xf numFmtId="3" fontId="7" fillId="0" borderId="27" xfId="0" applyNumberFormat="1" applyFont="1" applyBorder="1" applyAlignment="1">
      <alignment horizontal="right" vertical="center" wrapText="1"/>
    </xf>
    <xf numFmtId="3" fontId="7" fillId="0" borderId="9" xfId="0" applyNumberFormat="1" applyFont="1" applyBorder="1" applyAlignment="1">
      <alignment horizontal="right" vertical="center" wrapText="1"/>
    </xf>
    <xf numFmtId="3" fontId="7" fillId="0" borderId="28" xfId="0" applyNumberFormat="1" applyFont="1" applyBorder="1" applyAlignment="1">
      <alignment horizontal="right" vertical="center" wrapText="1"/>
    </xf>
    <xf numFmtId="3" fontId="7" fillId="0" borderId="0" xfId="0" applyNumberFormat="1" applyFont="1" applyAlignment="1">
      <alignment horizontal="right" vertical="center" wrapText="1"/>
    </xf>
    <xf numFmtId="3" fontId="7" fillId="0" borderId="15" xfId="0" applyNumberFormat="1" applyFont="1" applyBorder="1" applyAlignment="1">
      <alignment horizontal="right" vertical="center" wrapText="1"/>
    </xf>
    <xf numFmtId="4" fontId="7" fillId="0" borderId="14" xfId="0" applyNumberFormat="1" applyFont="1" applyBorder="1" applyAlignment="1">
      <alignment horizontal="right" vertical="center" wrapText="1"/>
    </xf>
    <xf numFmtId="4" fontId="7" fillId="0" borderId="0" xfId="0" applyNumberFormat="1" applyFont="1" applyAlignment="1">
      <alignment horizontal="right" vertical="center" wrapText="1"/>
    </xf>
    <xf numFmtId="4" fontId="7" fillId="0" borderId="34" xfId="0" applyNumberFormat="1" applyFont="1" applyBorder="1" applyAlignment="1">
      <alignment horizontal="right" vertical="center" wrapText="1"/>
    </xf>
    <xf numFmtId="4" fontId="7" fillId="0" borderId="35" xfId="0" applyNumberFormat="1" applyFont="1" applyBorder="1" applyAlignment="1">
      <alignment horizontal="right" vertical="center" wrapText="1"/>
    </xf>
    <xf numFmtId="3" fontId="9" fillId="0" borderId="26" xfId="0" applyNumberFormat="1" applyFont="1" applyBorder="1" applyAlignment="1">
      <alignment horizontal="right" vertical="center" wrapText="1"/>
    </xf>
    <xf numFmtId="4" fontId="9" fillId="0" borderId="25" xfId="0" applyNumberFormat="1" applyFont="1" applyBorder="1" applyAlignment="1">
      <alignment horizontal="right" vertical="center" wrapText="1"/>
    </xf>
    <xf numFmtId="4" fontId="9" fillId="0" borderId="1" xfId="0" applyNumberFormat="1" applyFont="1" applyBorder="1" applyAlignment="1">
      <alignment horizontal="right" vertical="center" wrapText="1"/>
    </xf>
    <xf numFmtId="0" fontId="10" fillId="0" borderId="28" xfId="0" applyFont="1" applyBorder="1" applyAlignment="1">
      <alignment horizontal="right"/>
    </xf>
    <xf numFmtId="3" fontId="7" fillId="0" borderId="0" xfId="0" applyNumberFormat="1" applyFont="1" applyAlignment="1">
      <alignment horizontal="right" vertical="center"/>
    </xf>
    <xf numFmtId="3" fontId="7" fillId="4" borderId="15" xfId="0" applyNumberFormat="1" applyFont="1" applyFill="1" applyBorder="1" applyAlignment="1">
      <alignment horizontal="right" vertical="center" wrapText="1"/>
    </xf>
    <xf numFmtId="3" fontId="7" fillId="4" borderId="9" xfId="7" applyNumberFormat="1" applyFont="1" applyFill="1" applyBorder="1" applyAlignment="1">
      <alignment horizontal="right" vertical="center" wrapText="1"/>
    </xf>
    <xf numFmtId="3" fontId="7" fillId="4" borderId="0" xfId="7" applyNumberFormat="1" applyFont="1" applyFill="1" applyBorder="1" applyAlignment="1">
      <alignment horizontal="right" vertical="center" wrapText="1"/>
    </xf>
    <xf numFmtId="4" fontId="7" fillId="0" borderId="0" xfId="0" applyNumberFormat="1" applyFont="1" applyAlignment="1">
      <alignment horizontal="right" vertical="center"/>
    </xf>
    <xf numFmtId="0" fontId="10" fillId="0" borderId="28" xfId="0" applyFont="1" applyBorder="1" applyAlignment="1">
      <alignment horizontal="right" vertical="center"/>
    </xf>
    <xf numFmtId="0" fontId="10" fillId="0" borderId="0" xfId="0" applyFont="1" applyAlignment="1">
      <alignment horizontal="right" vertical="center"/>
    </xf>
    <xf numFmtId="0" fontId="7" fillId="0" borderId="0" xfId="0" applyFont="1" applyAlignment="1">
      <alignment horizontal="right" vertical="center"/>
    </xf>
    <xf numFmtId="164" fontId="14" fillId="0" borderId="27" xfId="0" applyNumberFormat="1" applyFont="1" applyBorder="1" applyAlignment="1">
      <alignment horizontal="right" vertical="center"/>
    </xf>
    <xf numFmtId="164" fontId="14" fillId="0" borderId="9" xfId="0" applyNumberFormat="1" applyFont="1" applyBorder="1" applyAlignment="1">
      <alignment horizontal="right" vertical="center"/>
    </xf>
    <xf numFmtId="0" fontId="10" fillId="0" borderId="15" xfId="0" applyFont="1" applyBorder="1" applyAlignment="1">
      <alignment horizontal="right" vertical="center"/>
    </xf>
    <xf numFmtId="164" fontId="14" fillId="0" borderId="14" xfId="0" applyNumberFormat="1" applyFont="1" applyBorder="1" applyAlignment="1">
      <alignment horizontal="right" vertical="center"/>
    </xf>
    <xf numFmtId="164" fontId="14" fillId="0" borderId="0" xfId="0" applyNumberFormat="1" applyFont="1" applyAlignment="1">
      <alignment horizontal="right" vertical="center"/>
    </xf>
    <xf numFmtId="164" fontId="14" fillId="4" borderId="0" xfId="7" quotePrefix="1" applyNumberFormat="1" applyFont="1" applyFill="1" applyBorder="1" applyAlignment="1">
      <alignment horizontal="right" vertical="center" wrapText="1"/>
    </xf>
    <xf numFmtId="0" fontId="18" fillId="0" borderId="26" xfId="0" applyFont="1" applyBorder="1" applyAlignment="1">
      <alignment horizontal="right" vertical="center"/>
    </xf>
    <xf numFmtId="0" fontId="18" fillId="0" borderId="1" xfId="0" applyFont="1" applyBorder="1" applyAlignment="1">
      <alignment horizontal="right" vertical="center"/>
    </xf>
    <xf numFmtId="0" fontId="13" fillId="0" borderId="1" xfId="0" applyFont="1" applyBorder="1" applyAlignment="1">
      <alignment horizontal="right" vertical="center"/>
    </xf>
    <xf numFmtId="164" fontId="13" fillId="0" borderId="25" xfId="0" applyNumberFormat="1" applyFont="1" applyBorder="1" applyAlignment="1">
      <alignment horizontal="right" vertical="center"/>
    </xf>
    <xf numFmtId="164" fontId="13" fillId="0" borderId="1" xfId="0" applyNumberFormat="1" applyFont="1" applyBorder="1" applyAlignment="1">
      <alignment horizontal="right" vertical="center"/>
    </xf>
    <xf numFmtId="1" fontId="7" fillId="4" borderId="27" xfId="0" applyNumberFormat="1" applyFont="1" applyFill="1" applyBorder="1" applyAlignment="1">
      <alignment horizontal="right" vertical="center" wrapText="1"/>
    </xf>
    <xf numFmtId="1" fontId="7" fillId="4" borderId="9" xfId="0" applyNumberFormat="1" applyFont="1" applyFill="1" applyBorder="1" applyAlignment="1">
      <alignment horizontal="right" vertical="center" wrapText="1"/>
    </xf>
    <xf numFmtId="1" fontId="7" fillId="4" borderId="28" xfId="7" applyNumberFormat="1" applyFont="1" applyFill="1" applyBorder="1" applyAlignment="1">
      <alignment horizontal="right" vertical="center" wrapText="1"/>
    </xf>
    <xf numFmtId="1" fontId="7" fillId="4" borderId="14" xfId="0" applyNumberFormat="1" applyFont="1" applyFill="1" applyBorder="1" applyAlignment="1">
      <alignment horizontal="right" vertical="center" wrapText="1"/>
    </xf>
    <xf numFmtId="1" fontId="7" fillId="4" borderId="0" xfId="0" applyNumberFormat="1" applyFont="1" applyFill="1" applyAlignment="1">
      <alignment horizontal="right" vertical="center" wrapText="1"/>
    </xf>
    <xf numFmtId="1" fontId="7" fillId="4" borderId="15" xfId="7" applyNumberFormat="1" applyFont="1" applyFill="1" applyBorder="1" applyAlignment="1">
      <alignment horizontal="right" vertical="center" wrapText="1"/>
    </xf>
    <xf numFmtId="0" fontId="10" fillId="0" borderId="1" xfId="0" applyFont="1" applyBorder="1" applyAlignment="1">
      <alignment horizontal="right"/>
    </xf>
    <xf numFmtId="164" fontId="14" fillId="4" borderId="0" xfId="0" applyNumberFormat="1" applyFont="1" applyFill="1" applyAlignment="1">
      <alignment horizontal="right" vertical="center" wrapText="1"/>
    </xf>
    <xf numFmtId="164" fontId="9" fillId="0" borderId="1" xfId="0" applyNumberFormat="1" applyFont="1" applyBorder="1" applyAlignment="1">
      <alignment horizontal="right" vertical="center" wrapText="1"/>
    </xf>
    <xf numFmtId="0" fontId="7" fillId="0" borderId="27" xfId="0" applyFont="1" applyBorder="1" applyAlignment="1">
      <alignment horizontal="right" vertical="center" wrapText="1"/>
    </xf>
    <xf numFmtId="0" fontId="7" fillId="0" borderId="14" xfId="0" applyFont="1" applyBorder="1" applyAlignment="1">
      <alignment horizontal="right" vertical="center" wrapText="1"/>
    </xf>
    <xf numFmtId="164" fontId="13" fillId="0" borderId="16" xfId="0" applyNumberFormat="1" applyFont="1" applyBorder="1" applyAlignment="1">
      <alignment horizontal="right" vertical="center" wrapText="1"/>
    </xf>
    <xf numFmtId="164" fontId="13" fillId="0" borderId="2" xfId="0" applyNumberFormat="1" applyFont="1" applyBorder="1" applyAlignment="1">
      <alignment horizontal="right" vertical="center" wrapText="1"/>
    </xf>
    <xf numFmtId="0" fontId="10" fillId="0" borderId="26" xfId="0" applyFont="1" applyBorder="1" applyAlignment="1">
      <alignment horizontal="right"/>
    </xf>
    <xf numFmtId="164" fontId="14" fillId="0" borderId="15" xfId="7" applyNumberFormat="1" applyFont="1" applyFill="1" applyBorder="1" applyAlignment="1">
      <alignment horizontal="right" vertical="center" wrapText="1"/>
    </xf>
    <xf numFmtId="164" fontId="14" fillId="0" borderId="9" xfId="7" applyNumberFormat="1" applyFont="1" applyFill="1" applyBorder="1" applyAlignment="1">
      <alignment horizontal="right" vertical="center" wrapText="1"/>
    </xf>
    <xf numFmtId="164" fontId="14" fillId="0" borderId="0" xfId="7" applyNumberFormat="1" applyFont="1" applyFill="1" applyBorder="1" applyAlignment="1">
      <alignment horizontal="right" vertical="center" wrapText="1"/>
    </xf>
    <xf numFmtId="10" fontId="7" fillId="4" borderId="0" xfId="7" applyNumberFormat="1" applyFont="1" applyFill="1" applyBorder="1" applyAlignment="1">
      <alignment horizontal="right" vertical="center" wrapText="1"/>
    </xf>
    <xf numFmtId="164" fontId="7" fillId="0" borderId="0" xfId="7" applyNumberFormat="1" applyFont="1" applyFill="1" applyBorder="1" applyAlignment="1">
      <alignment horizontal="right" vertical="center" wrapText="1"/>
    </xf>
    <xf numFmtId="10" fontId="9" fillId="0" borderId="1" xfId="7" applyNumberFormat="1" applyFont="1" applyFill="1" applyBorder="1" applyAlignment="1">
      <alignment horizontal="right" vertical="center" wrapText="1"/>
    </xf>
    <xf numFmtId="164" fontId="9" fillId="0" borderId="1" xfId="7" applyNumberFormat="1" applyFont="1" applyFill="1" applyBorder="1" applyAlignment="1">
      <alignment horizontal="right" vertical="center" wrapText="1"/>
    </xf>
    <xf numFmtId="164" fontId="7" fillId="4" borderId="14" xfId="7" applyNumberFormat="1" applyFont="1" applyFill="1" applyBorder="1" applyAlignment="1">
      <alignment horizontal="right" vertical="center" wrapText="1"/>
    </xf>
    <xf numFmtId="3" fontId="9" fillId="0" borderId="0" xfId="0" applyNumberFormat="1" applyFont="1" applyAlignment="1">
      <alignment horizontal="right" vertical="center" wrapText="1"/>
    </xf>
    <xf numFmtId="3" fontId="9" fillId="0" borderId="14" xfId="7" applyNumberFormat="1" applyFont="1" applyFill="1" applyBorder="1" applyAlignment="1">
      <alignment horizontal="right" vertical="center" wrapText="1"/>
    </xf>
    <xf numFmtId="164" fontId="13" fillId="0" borderId="0" xfId="7" applyNumberFormat="1" applyFont="1" applyFill="1" applyBorder="1" applyAlignment="1">
      <alignment horizontal="right" vertical="center" wrapText="1"/>
    </xf>
    <xf numFmtId="164" fontId="14" fillId="0" borderId="0" xfId="7" applyNumberFormat="1" applyFont="1" applyFill="1" applyAlignment="1">
      <alignment horizontal="right" vertical="center" wrapText="1"/>
    </xf>
    <xf numFmtId="10" fontId="9" fillId="0" borderId="25" xfId="7" applyNumberFormat="1" applyFont="1" applyFill="1" applyBorder="1" applyAlignment="1">
      <alignment horizontal="right" vertical="center" wrapText="1"/>
    </xf>
    <xf numFmtId="10" fontId="9" fillId="0" borderId="26" xfId="7" applyNumberFormat="1" applyFont="1" applyFill="1" applyBorder="1" applyAlignment="1">
      <alignment horizontal="right" vertical="center" wrapText="1"/>
    </xf>
    <xf numFmtId="164" fontId="13" fillId="0" borderId="14" xfId="7" applyNumberFormat="1" applyFont="1" applyFill="1" applyBorder="1" applyAlignment="1">
      <alignment horizontal="right" vertical="center" wrapText="1"/>
    </xf>
    <xf numFmtId="164" fontId="13" fillId="0" borderId="25" xfId="7" applyNumberFormat="1" applyFont="1" applyFill="1" applyBorder="1" applyAlignment="1">
      <alignment horizontal="right" vertical="center" wrapText="1"/>
    </xf>
    <xf numFmtId="3" fontId="7" fillId="3" borderId="27" xfId="0" applyNumberFormat="1" applyFont="1" applyFill="1" applyBorder="1" applyAlignment="1">
      <alignment horizontal="right" vertical="center" wrapText="1"/>
    </xf>
    <xf numFmtId="3" fontId="7" fillId="3" borderId="9" xfId="0" applyNumberFormat="1" applyFont="1" applyFill="1" applyBorder="1" applyAlignment="1">
      <alignment horizontal="right" vertical="center" wrapText="1"/>
    </xf>
    <xf numFmtId="164" fontId="14" fillId="3" borderId="9" xfId="7" applyNumberFormat="1" applyFont="1" applyFill="1" applyBorder="1" applyAlignment="1">
      <alignment horizontal="right" vertical="center" wrapText="1"/>
    </xf>
    <xf numFmtId="164" fontId="14" fillId="3" borderId="0" xfId="7" applyNumberFormat="1" applyFont="1" applyFill="1" applyBorder="1" applyAlignment="1">
      <alignment horizontal="right" vertical="center" wrapText="1"/>
    </xf>
    <xf numFmtId="0" fontId="7" fillId="0" borderId="25" xfId="0" applyFont="1" applyBorder="1" applyAlignment="1">
      <alignment horizontal="right" vertical="center" wrapText="1"/>
    </xf>
    <xf numFmtId="0" fontId="7" fillId="0" borderId="1" xfId="0" applyFont="1" applyBorder="1" applyAlignment="1">
      <alignment horizontal="right" vertical="center" wrapText="1"/>
    </xf>
    <xf numFmtId="3" fontId="7" fillId="4" borderId="27" xfId="0" applyNumberFormat="1" applyFont="1" applyFill="1" applyBorder="1" applyAlignment="1">
      <alignment vertical="center" wrapText="1"/>
    </xf>
    <xf numFmtId="3" fontId="7" fillId="4" borderId="9" xfId="0" applyNumberFormat="1" applyFont="1" applyFill="1" applyBorder="1" applyAlignment="1">
      <alignment vertical="center" wrapText="1"/>
    </xf>
    <xf numFmtId="164" fontId="14" fillId="4" borderId="28" xfId="7" applyNumberFormat="1" applyFont="1" applyFill="1" applyBorder="1" applyAlignment="1">
      <alignment vertical="center" wrapText="1"/>
    </xf>
    <xf numFmtId="3" fontId="7" fillId="4" borderId="0" xfId="0" applyNumberFormat="1" applyFont="1" applyFill="1" applyAlignment="1">
      <alignment vertical="center" wrapText="1"/>
    </xf>
    <xf numFmtId="164" fontId="14" fillId="4" borderId="0" xfId="7" applyNumberFormat="1" applyFont="1" applyFill="1" applyBorder="1" applyAlignment="1">
      <alignment vertical="center" wrapText="1"/>
    </xf>
    <xf numFmtId="3" fontId="7" fillId="4" borderId="14" xfId="0" applyNumberFormat="1" applyFont="1" applyFill="1" applyBorder="1" applyAlignment="1">
      <alignment vertical="center" wrapText="1"/>
    </xf>
    <xf numFmtId="164" fontId="14" fillId="4" borderId="15" xfId="7" applyNumberFormat="1" applyFont="1" applyFill="1" applyBorder="1" applyAlignment="1">
      <alignment vertical="center" wrapText="1"/>
    </xf>
    <xf numFmtId="3" fontId="9" fillId="0" borderId="25" xfId="0" applyNumberFormat="1" applyFont="1" applyBorder="1" applyAlignment="1">
      <alignment vertical="center" wrapText="1"/>
    </xf>
    <xf numFmtId="3" fontId="9" fillId="0" borderId="1" xfId="0" applyNumberFormat="1" applyFont="1" applyBorder="1" applyAlignment="1">
      <alignment vertical="center" wrapText="1"/>
    </xf>
    <xf numFmtId="164" fontId="13" fillId="0" borderId="26" xfId="7" applyNumberFormat="1" applyFont="1" applyFill="1" applyBorder="1" applyAlignment="1">
      <alignment vertical="center" wrapText="1"/>
    </xf>
    <xf numFmtId="164" fontId="13" fillId="0" borderId="1" xfId="7" applyNumberFormat="1" applyFont="1" applyFill="1" applyBorder="1" applyAlignment="1">
      <alignment vertical="center" wrapText="1"/>
    </xf>
    <xf numFmtId="164" fontId="7" fillId="0" borderId="0" xfId="7" applyNumberFormat="1" applyFont="1"/>
    <xf numFmtId="164" fontId="14" fillId="4" borderId="0" xfId="7" applyNumberFormat="1" applyFont="1" applyFill="1" applyBorder="1" applyAlignment="1">
      <alignment horizontal="center" vertical="center" wrapText="1"/>
    </xf>
    <xf numFmtId="164" fontId="14" fillId="4" borderId="0" xfId="7" quotePrefix="1" applyNumberFormat="1" applyFont="1" applyFill="1" applyBorder="1" applyAlignment="1">
      <alignment horizontal="center" vertical="center" wrapText="1"/>
    </xf>
    <xf numFmtId="3" fontId="7" fillId="0" borderId="0" xfId="0" applyNumberFormat="1" applyFont="1"/>
    <xf numFmtId="3" fontId="10" fillId="0" borderId="0" xfId="0" applyNumberFormat="1" applyFont="1"/>
    <xf numFmtId="164" fontId="10" fillId="0" borderId="0" xfId="7" applyNumberFormat="1" applyFont="1"/>
    <xf numFmtId="164" fontId="7" fillId="0" borderId="0" xfId="7" applyNumberFormat="1" applyFont="1" applyAlignment="1">
      <alignment vertical="center"/>
    </xf>
    <xf numFmtId="10" fontId="19" fillId="0" borderId="0" xfId="7" applyNumberFormat="1" applyFont="1" applyFill="1" applyAlignment="1">
      <alignment horizontal="right" vertical="center" wrapText="1"/>
    </xf>
    <xf numFmtId="0" fontId="9" fillId="0" borderId="49" xfId="0" applyFont="1" applyBorder="1" applyAlignment="1">
      <alignment horizontal="center" vertical="center" wrapText="1"/>
    </xf>
    <xf numFmtId="0" fontId="7" fillId="0" borderId="50" xfId="0" applyFont="1" applyBorder="1" applyAlignment="1">
      <alignment horizontal="left" vertical="center" wrapText="1"/>
    </xf>
    <xf numFmtId="1" fontId="9" fillId="0" borderId="51" xfId="8" applyNumberFormat="1" applyFont="1" applyBorder="1" applyAlignment="1">
      <alignment horizontal="center" vertical="center" wrapText="1"/>
    </xf>
    <xf numFmtId="164" fontId="9" fillId="0" borderId="51" xfId="7" applyNumberFormat="1" applyFont="1" applyBorder="1" applyAlignment="1">
      <alignment horizontal="center" vertical="center"/>
    </xf>
    <xf numFmtId="0" fontId="7" fillId="0" borderId="53" xfId="0" applyFont="1" applyBorder="1" applyAlignment="1">
      <alignment vertical="center" wrapText="1"/>
    </xf>
    <xf numFmtId="0" fontId="7" fillId="0" borderId="54" xfId="0" applyFont="1" applyBorder="1" applyAlignment="1">
      <alignment horizontal="center" vertical="center" wrapText="1"/>
    </xf>
    <xf numFmtId="164" fontId="7" fillId="0" borderId="54" xfId="0" applyNumberFormat="1" applyFont="1" applyBorder="1" applyAlignment="1">
      <alignment horizontal="center" vertical="center" wrapText="1"/>
    </xf>
    <xf numFmtId="0" fontId="7" fillId="0" borderId="55" xfId="0" applyFont="1" applyBorder="1" applyAlignment="1">
      <alignment vertical="center" wrapText="1"/>
    </xf>
    <xf numFmtId="0" fontId="7" fillId="0" borderId="22" xfId="0" applyFont="1" applyBorder="1" applyAlignment="1">
      <alignment horizontal="center" vertical="center" wrapText="1"/>
    </xf>
    <xf numFmtId="164" fontId="7" fillId="0" borderId="22" xfId="0" applyNumberFormat="1" applyFont="1" applyBorder="1" applyAlignment="1">
      <alignment horizontal="center" vertical="center" wrapText="1"/>
    </xf>
    <xf numFmtId="0" fontId="7" fillId="0" borderId="22" xfId="0" applyFont="1" applyBorder="1" applyAlignment="1">
      <alignment vertical="center" wrapText="1"/>
    </xf>
    <xf numFmtId="0" fontId="13" fillId="0" borderId="50" xfId="0" applyFont="1" applyBorder="1" applyAlignment="1">
      <alignment horizontal="right" vertical="center" wrapText="1"/>
    </xf>
    <xf numFmtId="0" fontId="13" fillId="0" borderId="38" xfId="0" applyFont="1" applyBorder="1" applyAlignment="1">
      <alignment horizontal="center" vertical="center" wrapText="1"/>
    </xf>
    <xf numFmtId="164" fontId="13" fillId="0" borderId="38" xfId="10" applyNumberFormat="1" applyFont="1" applyBorder="1" applyAlignment="1">
      <alignment horizontal="center" vertical="center" wrapText="1"/>
    </xf>
    <xf numFmtId="0" fontId="7" fillId="3" borderId="54" xfId="0" applyFont="1" applyFill="1" applyBorder="1" applyAlignment="1">
      <alignment horizontal="center" vertical="center" wrapText="1"/>
    </xf>
    <xf numFmtId="164" fontId="7" fillId="0" borderId="54" xfId="7" applyNumberFormat="1" applyFont="1" applyBorder="1" applyAlignment="1">
      <alignment horizontal="center" vertical="center" wrapText="1"/>
    </xf>
    <xf numFmtId="0" fontId="7" fillId="3" borderId="56" xfId="0" applyFont="1" applyFill="1" applyBorder="1" applyAlignment="1">
      <alignment horizontal="center" vertical="center" wrapText="1"/>
    </xf>
    <xf numFmtId="164" fontId="7" fillId="0" borderId="22" xfId="7" applyNumberFormat="1" applyFont="1" applyBorder="1" applyAlignment="1">
      <alignment horizontal="center" vertical="center" wrapText="1"/>
    </xf>
    <xf numFmtId="0" fontId="7" fillId="3" borderId="22" xfId="0" applyFont="1" applyFill="1" applyBorder="1" applyAlignment="1">
      <alignment horizontal="center" vertical="center" wrapText="1"/>
    </xf>
    <xf numFmtId="164" fontId="13" fillId="0" borderId="50" xfId="7" applyNumberFormat="1" applyFont="1" applyBorder="1" applyAlignment="1">
      <alignment horizontal="center" vertical="center" wrapText="1"/>
    </xf>
    <xf numFmtId="0" fontId="13" fillId="0" borderId="50" xfId="0" applyFont="1" applyBorder="1" applyAlignment="1">
      <alignment horizontal="center" vertical="center" wrapText="1"/>
    </xf>
    <xf numFmtId="0" fontId="9" fillId="0" borderId="0" xfId="0" applyFont="1" applyAlignment="1">
      <alignment vertical="center" wrapText="1"/>
    </xf>
    <xf numFmtId="0" fontId="9" fillId="0" borderId="57" xfId="0" applyFont="1" applyBorder="1" applyAlignment="1">
      <alignment vertical="center" wrapText="1"/>
    </xf>
    <xf numFmtId="0" fontId="13" fillId="0" borderId="58" xfId="0" applyFont="1" applyBorder="1" applyAlignment="1">
      <alignment horizontal="center" vertical="center" wrapText="1"/>
    </xf>
    <xf numFmtId="9" fontId="9" fillId="0" borderId="57" xfId="7" applyFont="1" applyBorder="1" applyAlignment="1">
      <alignment horizontal="center" vertical="center" wrapText="1"/>
    </xf>
    <xf numFmtId="1" fontId="9" fillId="0" borderId="57" xfId="0" applyNumberFormat="1" applyFont="1" applyBorder="1" applyAlignment="1">
      <alignment horizontal="center" vertical="center" wrapText="1"/>
    </xf>
    <xf numFmtId="164" fontId="9" fillId="0" borderId="57" xfId="7" applyNumberFormat="1" applyFont="1" applyBorder="1" applyAlignment="1">
      <alignment horizontal="center" vertical="center" wrapText="1"/>
    </xf>
    <xf numFmtId="0" fontId="11" fillId="0" borderId="0" xfId="0" applyFont="1" applyAlignment="1">
      <alignment vertical="center" wrapText="1"/>
    </xf>
    <xf numFmtId="0" fontId="23" fillId="2" borderId="0" xfId="1" quotePrefix="1" applyFont="1" applyFill="1" applyAlignment="1">
      <alignment horizontal="center" vertical="center"/>
    </xf>
    <xf numFmtId="0" fontId="9" fillId="0" borderId="6" xfId="0" applyFont="1" applyBorder="1" applyAlignment="1">
      <alignment horizontal="left" vertical="center" wrapText="1"/>
    </xf>
    <xf numFmtId="0" fontId="9" fillId="0" borderId="9" xfId="0" applyFont="1" applyBorder="1" applyAlignment="1">
      <alignment horizontal="left" vertical="center" wrapText="1"/>
    </xf>
    <xf numFmtId="0" fontId="8" fillId="6"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42" xfId="0" applyFont="1" applyFill="1" applyBorder="1" applyAlignment="1">
      <alignment horizontal="center" vertical="center" wrapText="1"/>
    </xf>
    <xf numFmtId="0" fontId="8" fillId="6" borderId="43" xfId="0" applyFont="1" applyFill="1" applyBorder="1" applyAlignment="1">
      <alignment horizontal="center" vertical="center" wrapText="1"/>
    </xf>
    <xf numFmtId="0" fontId="8" fillId="6" borderId="44" xfId="0" applyFont="1" applyFill="1" applyBorder="1" applyAlignment="1">
      <alignment horizontal="center" vertical="center" wrapText="1"/>
    </xf>
    <xf numFmtId="0" fontId="9" fillId="3" borderId="0" xfId="0" applyFont="1" applyFill="1" applyAlignment="1">
      <alignment horizontal="center" vertical="center" wrapText="1"/>
    </xf>
    <xf numFmtId="0" fontId="9" fillId="0" borderId="5" xfId="0" applyFont="1" applyBorder="1" applyAlignment="1">
      <alignment horizontal="center" vertical="center" wrapText="1"/>
    </xf>
    <xf numFmtId="0" fontId="9" fillId="0" borderId="12" xfId="0" applyFont="1" applyBorder="1" applyAlignment="1">
      <alignment horizontal="center" vertic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9" fillId="0" borderId="27" xfId="0" applyFont="1" applyBorder="1" applyAlignment="1">
      <alignment horizontal="center" vertical="center" wrapText="1"/>
    </xf>
    <xf numFmtId="0" fontId="9" fillId="0" borderId="9" xfId="0" applyFont="1" applyBorder="1" applyAlignment="1">
      <alignment horizontal="center" vertical="center" wrapText="1"/>
    </xf>
    <xf numFmtId="0" fontId="8" fillId="6" borderId="32"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0" xfId="0" applyFont="1" applyAlignment="1">
      <alignment horizontal="center" vertical="center" wrapText="1"/>
    </xf>
    <xf numFmtId="0" fontId="9" fillId="0" borderId="22" xfId="0" applyFont="1" applyBorder="1" applyAlignment="1">
      <alignment horizontal="center" vertical="center" wrapText="1"/>
    </xf>
    <xf numFmtId="0" fontId="9" fillId="0" borderId="6" xfId="0" applyFont="1" applyBorder="1" applyAlignment="1">
      <alignment horizontal="center" vertical="center" wrapText="1"/>
    </xf>
    <xf numFmtId="164" fontId="13" fillId="0" borderId="28" xfId="7" applyNumberFormat="1" applyFont="1" applyFill="1" applyBorder="1" applyAlignment="1">
      <alignment horizontal="center" vertical="center" wrapText="1"/>
    </xf>
    <xf numFmtId="164" fontId="13" fillId="0" borderId="23" xfId="7" applyNumberFormat="1" applyFont="1" applyFill="1" applyBorder="1" applyAlignment="1">
      <alignment horizontal="center" vertical="center" wrapText="1"/>
    </xf>
    <xf numFmtId="164" fontId="13" fillId="0" borderId="5" xfId="7" applyNumberFormat="1" applyFont="1" applyFill="1" applyBorder="1" applyAlignment="1">
      <alignment horizontal="center" vertical="center" wrapText="1"/>
    </xf>
    <xf numFmtId="0" fontId="9" fillId="0" borderId="13" xfId="0" applyFont="1" applyBorder="1" applyAlignment="1">
      <alignment horizontal="center" vertical="center" wrapText="1"/>
    </xf>
    <xf numFmtId="0" fontId="7" fillId="4" borderId="0" xfId="0" applyFont="1" applyFill="1" applyAlignment="1">
      <alignment horizontal="left" vertical="center" wrapText="1"/>
    </xf>
    <xf numFmtId="3" fontId="7" fillId="4" borderId="14" xfId="0" applyNumberFormat="1" applyFont="1" applyFill="1" applyBorder="1" applyAlignment="1">
      <alignment horizontal="right" vertical="center" wrapText="1"/>
    </xf>
    <xf numFmtId="3" fontId="7" fillId="4" borderId="0" xfId="0" applyNumberFormat="1" applyFont="1" applyFill="1" applyAlignment="1">
      <alignment horizontal="right" vertical="center" wrapText="1"/>
    </xf>
    <xf numFmtId="164" fontId="14" fillId="4" borderId="15" xfId="7" applyNumberFormat="1" applyFont="1" applyFill="1" applyBorder="1" applyAlignment="1">
      <alignment horizontal="right" vertical="center" wrapText="1"/>
    </xf>
    <xf numFmtId="3" fontId="7" fillId="4" borderId="27" xfId="0" applyNumberFormat="1" applyFont="1" applyFill="1" applyBorder="1" applyAlignment="1">
      <alignment horizontal="right" vertical="center" wrapText="1"/>
    </xf>
    <xf numFmtId="3" fontId="7" fillId="4" borderId="9" xfId="0" applyNumberFormat="1" applyFont="1" applyFill="1" applyBorder="1" applyAlignment="1">
      <alignment horizontal="right" vertical="center" wrapText="1"/>
    </xf>
    <xf numFmtId="164" fontId="14" fillId="4" borderId="28" xfId="7" applyNumberFormat="1" applyFont="1" applyFill="1" applyBorder="1" applyAlignment="1">
      <alignment horizontal="right" vertical="center" wrapText="1"/>
    </xf>
    <xf numFmtId="3" fontId="9" fillId="0" borderId="14" xfId="0" applyNumberFormat="1" applyFont="1" applyBorder="1" applyAlignment="1">
      <alignment horizontal="right" vertical="center" wrapText="1"/>
    </xf>
    <xf numFmtId="3" fontId="9" fillId="0" borderId="25" xfId="0" applyNumberFormat="1" applyFont="1" applyBorder="1" applyAlignment="1">
      <alignment horizontal="right" vertical="center" wrapText="1"/>
    </xf>
    <xf numFmtId="3" fontId="9" fillId="0" borderId="0" xfId="0" applyNumberFormat="1" applyFont="1" applyAlignment="1">
      <alignment horizontal="right" vertical="center" wrapText="1"/>
    </xf>
    <xf numFmtId="3" fontId="9" fillId="0" borderId="1" xfId="0" applyNumberFormat="1" applyFont="1" applyBorder="1" applyAlignment="1">
      <alignment horizontal="right" vertical="center" wrapText="1"/>
    </xf>
    <xf numFmtId="164" fontId="13" fillId="0" borderId="15" xfId="7" applyNumberFormat="1" applyFont="1" applyFill="1" applyBorder="1" applyAlignment="1">
      <alignment horizontal="right" vertical="center" wrapText="1"/>
    </xf>
    <xf numFmtId="164" fontId="13" fillId="0" borderId="26" xfId="7" applyNumberFormat="1" applyFont="1" applyFill="1" applyBorder="1" applyAlignment="1">
      <alignment horizontal="righ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164" fontId="13" fillId="0" borderId="12" xfId="7" applyNumberFormat="1" applyFont="1" applyFill="1" applyBorder="1" applyAlignment="1">
      <alignment horizontal="center" vertical="center" wrapText="1"/>
    </xf>
    <xf numFmtId="0" fontId="11" fillId="0" borderId="0" xfId="0" applyFont="1" applyAlignment="1">
      <alignment horizontal="left" vertical="center" wrapText="1"/>
    </xf>
  </cellXfs>
  <cellStyles count="11">
    <cellStyle name="Hiperligação" xfId="6" builtinId="8"/>
    <cellStyle name="Hiperligação 2" xfId="3" xr:uid="{B13A558E-940C-4DAB-B8DF-F660702686A7}"/>
    <cellStyle name="Hyperlink 3" xfId="4" xr:uid="{92D4AC8E-D197-4D91-B0D9-8E9E750CAD5C}"/>
    <cellStyle name="Normal" xfId="0" builtinId="0"/>
    <cellStyle name="Normal 10" xfId="1" xr:uid="{ECDF1A50-9387-4BEF-B5AB-34C31E87FF4E}"/>
    <cellStyle name="Normal 2 2" xfId="2" xr:uid="{291478A8-5E3E-4F76-BA7E-CB327A184E34}"/>
    <cellStyle name="Normal 2 3" xfId="5" xr:uid="{957DFF27-1C89-4BF6-977A-DFB76ACEDF11}"/>
    <cellStyle name="Percentagem" xfId="7" builtinId="5"/>
    <cellStyle name="Percentagem 2" xfId="8" xr:uid="{E04EC480-026E-4125-AE97-C0D58BD64547}"/>
    <cellStyle name="Vírgula" xfId="10" builtinId="3"/>
    <cellStyle name="Vírgula 2" xfId="9" xr:uid="{0A864F56-6D3D-4F39-B6F1-005D8A42AB63}"/>
  </cellStyles>
  <dxfs count="0"/>
  <tableStyles count="1" defaultTableStyle="TableStyleMedium2" defaultPivotStyle="PivotStyleLight16">
    <tableStyle name="Invisible" pivot="0" table="0" count="0" xr9:uid="{63559C9D-8639-4C01-8C81-24B6BAB78903}"/>
  </tableStyles>
  <colors>
    <mruColors>
      <color rgb="FF366092"/>
      <color rgb="FF0070C0"/>
      <color rgb="FF4472C4"/>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 &#205;ndice'!A1"/></Relationships>
</file>

<file path=xl/drawings/_rels/drawing3.xml.rels><?xml version="1.0" encoding="UTF-8" standalone="yes"?>
<Relationships xmlns="http://schemas.openxmlformats.org/package/2006/relationships"><Relationship Id="rId1" Type="http://schemas.openxmlformats.org/officeDocument/2006/relationships/hyperlink" Target="#' &#205;ndice'!A1"/></Relationships>
</file>

<file path=xl/drawings/_rels/drawing4.xml.rels><?xml version="1.0" encoding="UTF-8" standalone="yes"?>
<Relationships xmlns="http://schemas.openxmlformats.org/package/2006/relationships"><Relationship Id="rId1" Type="http://schemas.openxmlformats.org/officeDocument/2006/relationships/hyperlink" Target="#' &#205;ndice'!A1"/></Relationships>
</file>

<file path=xl/drawings/_rels/drawing5.xml.rels><?xml version="1.0" encoding="UTF-8" standalone="yes"?>
<Relationships xmlns="http://schemas.openxmlformats.org/package/2006/relationships"><Relationship Id="rId1" Type="http://schemas.openxmlformats.org/officeDocument/2006/relationships/hyperlink" Target="#' &#205;ndice'!A1"/></Relationships>
</file>

<file path=xl/drawings/_rels/drawing6.xml.rels><?xml version="1.0" encoding="UTF-8" standalone="yes"?>
<Relationships xmlns="http://schemas.openxmlformats.org/package/2006/relationships"><Relationship Id="rId1" Type="http://schemas.openxmlformats.org/officeDocument/2006/relationships/hyperlink" Target="#' &#205;ndice'!A1"/></Relationships>
</file>

<file path=xl/drawings/_rels/drawing7.xml.rels><?xml version="1.0" encoding="UTF-8" standalone="yes"?>
<Relationships xmlns="http://schemas.openxmlformats.org/package/2006/relationships"><Relationship Id="rId1" Type="http://schemas.openxmlformats.org/officeDocument/2006/relationships/hyperlink" Target="#' &#205;ndice'!A1"/></Relationships>
</file>

<file path=xl/drawings/_rels/drawing8.xml.rels><?xml version="1.0" encoding="UTF-8" standalone="yes"?>
<Relationships xmlns="http://schemas.openxmlformats.org/package/2006/relationships"><Relationship Id="rId1" Type="http://schemas.openxmlformats.org/officeDocument/2006/relationships/hyperlink" Target="#' &#205;ndice'!A1"/></Relationships>
</file>

<file path=xl/drawings/_rels/drawing9.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0.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1.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2.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3.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4.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5.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6.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7.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8.xml.rels><?xml version="1.0" encoding="UTF-8" standalone="yes"?>
<Relationships xmlns="http://schemas.openxmlformats.org/package/2006/relationships"><Relationship Id="rId1" Type="http://schemas.openxmlformats.org/officeDocument/2006/relationships/hyperlink" Target="#' &#205;ndice'!A1"/></Relationships>
</file>

<file path=xl/drawings/_rels/drawing19.xml.rels><?xml version="1.0" encoding="UTF-8" standalone="yes"?>
<Relationships xmlns="http://schemas.openxmlformats.org/package/2006/relationships"><Relationship Id="rId1" Type="http://schemas.openxmlformats.org/officeDocument/2006/relationships/hyperlink" Target="#' &#205;ndice'!A1"/></Relationships>
</file>

<file path=xl/drawings/_rels/drawing20.xml.rels><?xml version="1.0" encoding="UTF-8" standalone="yes"?>
<Relationships xmlns="http://schemas.openxmlformats.org/package/2006/relationships"><Relationship Id="rId1" Type="http://schemas.openxmlformats.org/officeDocument/2006/relationships/hyperlink" Target="#' &#205;ndice'!A1"/></Relationships>
</file>

<file path=xl/drawings/_rels/drawing21.xml.rels><?xml version="1.0" encoding="UTF-8" standalone="yes"?>
<Relationships xmlns="http://schemas.openxmlformats.org/package/2006/relationships"><Relationship Id="rId1" Type="http://schemas.openxmlformats.org/officeDocument/2006/relationships/hyperlink" Target="#' &#205;ndice'!A1"/></Relationships>
</file>

<file path=xl/drawings/_rels/drawing22.xml.rels><?xml version="1.0" encoding="UTF-8" standalone="yes"?>
<Relationships xmlns="http://schemas.openxmlformats.org/package/2006/relationships"><Relationship Id="rId1" Type="http://schemas.openxmlformats.org/officeDocument/2006/relationships/hyperlink" Target="#' &#205;ndice'!A1"/></Relationships>
</file>

<file path=xl/drawings/_rels/drawing23.xml.rels><?xml version="1.0" encoding="UTF-8" standalone="yes"?>
<Relationships xmlns="http://schemas.openxmlformats.org/package/2006/relationships"><Relationship Id="rId1" Type="http://schemas.openxmlformats.org/officeDocument/2006/relationships/hyperlink" Target="#' &#205;ndice'!A1"/></Relationships>
</file>

<file path=xl/drawings/_rels/drawing24.xml.rels><?xml version="1.0" encoding="UTF-8" standalone="yes"?>
<Relationships xmlns="http://schemas.openxmlformats.org/package/2006/relationships"><Relationship Id="rId1" Type="http://schemas.openxmlformats.org/officeDocument/2006/relationships/hyperlink" Target="#' &#205;ndice'!A1"/></Relationships>
</file>

<file path=xl/drawings/drawing1.xml><?xml version="1.0" encoding="utf-8"?>
<xdr:wsDr xmlns:xdr="http://schemas.openxmlformats.org/drawingml/2006/spreadsheetDrawing" xmlns:a="http://schemas.openxmlformats.org/drawingml/2006/main">
  <xdr:twoCellAnchor editAs="oneCell">
    <xdr:from>
      <xdr:col>0</xdr:col>
      <xdr:colOff>59532</xdr:colOff>
      <xdr:row>0</xdr:row>
      <xdr:rowOff>35718</xdr:rowOff>
    </xdr:from>
    <xdr:to>
      <xdr:col>1</xdr:col>
      <xdr:colOff>1227405</xdr:colOff>
      <xdr:row>5</xdr:row>
      <xdr:rowOff>23812</xdr:rowOff>
    </xdr:to>
    <xdr:pic>
      <xdr:nvPicPr>
        <xdr:cNvPr id="2" name="Picture 3" descr="Logo A-F 2">
          <a:extLst>
            <a:ext uri="{FF2B5EF4-FFF2-40B4-BE49-F238E27FC236}">
              <a16:creationId xmlns:a16="http://schemas.microsoft.com/office/drawing/2014/main" id="{5F0FBA60-3A27-4C54-890C-62742F4B77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532" y="35718"/>
          <a:ext cx="1244073" cy="6167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445477</xdr:colOff>
      <xdr:row>9</xdr:row>
      <xdr:rowOff>164123</xdr:rowOff>
    </xdr:from>
    <xdr:to>
      <xdr:col>13</xdr:col>
      <xdr:colOff>13327</xdr:colOff>
      <xdr:row>11</xdr:row>
      <xdr:rowOff>29873</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2963278D-CE8D-4CA3-B73B-11AE0201DC55}"/>
            </a:ext>
          </a:extLst>
        </xdr:cNvPr>
        <xdr:cNvSpPr/>
      </xdr:nvSpPr>
      <xdr:spPr>
        <a:xfrm>
          <a:off x="6932002" y="2278673"/>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466726</xdr:colOff>
      <xdr:row>9</xdr:row>
      <xdr:rowOff>142875</xdr:rowOff>
    </xdr:from>
    <xdr:to>
      <xdr:col>13</xdr:col>
      <xdr:colOff>34576</xdr:colOff>
      <xdr:row>11</xdr:row>
      <xdr:rowOff>8625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D506F65-ED56-46DE-A892-304AD556C59F}"/>
            </a:ext>
          </a:extLst>
        </xdr:cNvPr>
        <xdr:cNvSpPr/>
      </xdr:nvSpPr>
      <xdr:spPr>
        <a:xfrm>
          <a:off x="6953251" y="226695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495301</xdr:colOff>
      <xdr:row>17</xdr:row>
      <xdr:rowOff>38100</xdr:rowOff>
    </xdr:from>
    <xdr:to>
      <xdr:col>9</xdr:col>
      <xdr:colOff>63151</xdr:colOff>
      <xdr:row>18</xdr:row>
      <xdr:rowOff>141975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B772BB15-5AE2-45DC-AE85-F5C19EFF7249}"/>
            </a:ext>
          </a:extLst>
        </xdr:cNvPr>
        <xdr:cNvSpPr/>
      </xdr:nvSpPr>
      <xdr:spPr>
        <a:xfrm>
          <a:off x="5657851" y="3333750"/>
          <a:ext cx="8061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457200</xdr:colOff>
      <xdr:row>19</xdr:row>
      <xdr:rowOff>180975</xdr:rowOff>
    </xdr:from>
    <xdr:to>
      <xdr:col>13</xdr:col>
      <xdr:colOff>25050</xdr:colOff>
      <xdr:row>21</xdr:row>
      <xdr:rowOff>46725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32CAD460-9AE0-465D-B8F7-0FEA19933B7E}"/>
            </a:ext>
          </a:extLst>
        </xdr:cNvPr>
        <xdr:cNvSpPr/>
      </xdr:nvSpPr>
      <xdr:spPr>
        <a:xfrm>
          <a:off x="6943725" y="4772025"/>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447675</xdr:colOff>
      <xdr:row>13</xdr:row>
      <xdr:rowOff>190500</xdr:rowOff>
    </xdr:from>
    <xdr:to>
      <xdr:col>13</xdr:col>
      <xdr:colOff>15525</xdr:colOff>
      <xdr:row>15</xdr:row>
      <xdr:rowOff>56250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46511E7A-0212-4806-8CBE-B46C2FAF5EDA}"/>
            </a:ext>
          </a:extLst>
        </xdr:cNvPr>
        <xdr:cNvSpPr/>
      </xdr:nvSpPr>
      <xdr:spPr>
        <a:xfrm>
          <a:off x="6934200" y="325755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400049</xdr:colOff>
      <xdr:row>14</xdr:row>
      <xdr:rowOff>180975</xdr:rowOff>
    </xdr:from>
    <xdr:to>
      <xdr:col>12</xdr:col>
      <xdr:colOff>491774</xdr:colOff>
      <xdr:row>16</xdr:row>
      <xdr:rowOff>9525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609845F-F3C7-4959-8B27-AFA3AA1986D4}"/>
            </a:ext>
          </a:extLst>
        </xdr:cNvPr>
        <xdr:cNvSpPr/>
      </xdr:nvSpPr>
      <xdr:spPr>
        <a:xfrm>
          <a:off x="6886574" y="3505200"/>
          <a:ext cx="615600" cy="3048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428624</xdr:colOff>
      <xdr:row>13</xdr:row>
      <xdr:rowOff>161925</xdr:rowOff>
    </xdr:from>
    <xdr:to>
      <xdr:col>12</xdr:col>
      <xdr:colOff>520349</xdr:colOff>
      <xdr:row>15</xdr:row>
      <xdr:rowOff>27675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05DB59DF-448D-4E11-A8E2-618E04B8D146}"/>
            </a:ext>
          </a:extLst>
        </xdr:cNvPr>
        <xdr:cNvSpPr/>
      </xdr:nvSpPr>
      <xdr:spPr>
        <a:xfrm>
          <a:off x="6915149" y="348615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0</xdr:colOff>
      <xdr:row>20</xdr:row>
      <xdr:rowOff>19050</xdr:rowOff>
    </xdr:from>
    <xdr:to>
      <xdr:col>16</xdr:col>
      <xdr:colOff>91725</xdr:colOff>
      <xdr:row>21</xdr:row>
      <xdr:rowOff>122925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740B75A2-F2FA-4B6D-B470-12D7A6FE9446}"/>
            </a:ext>
          </a:extLst>
        </xdr:cNvPr>
        <xdr:cNvSpPr/>
      </xdr:nvSpPr>
      <xdr:spPr>
        <a:xfrm>
          <a:off x="8582025" y="476250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438149</xdr:colOff>
      <xdr:row>17</xdr:row>
      <xdr:rowOff>190500</xdr:rowOff>
    </xdr:from>
    <xdr:to>
      <xdr:col>16</xdr:col>
      <xdr:colOff>5999</xdr:colOff>
      <xdr:row>19</xdr:row>
      <xdr:rowOff>56250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4C17ECC-7BAE-4D55-AB54-4D10FD30AE16}"/>
            </a:ext>
          </a:extLst>
        </xdr:cNvPr>
        <xdr:cNvSpPr/>
      </xdr:nvSpPr>
      <xdr:spPr>
        <a:xfrm>
          <a:off x="8562974" y="4448175"/>
          <a:ext cx="615600" cy="342000"/>
        </a:xfrm>
        <a:prstGeom prst="leftArrow">
          <a:avLst>
            <a:gd name="adj1" fmla="val 50000"/>
            <a:gd name="adj2" fmla="val 44430"/>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333374</xdr:colOff>
      <xdr:row>30</xdr:row>
      <xdr:rowOff>114300</xdr:rowOff>
    </xdr:from>
    <xdr:to>
      <xdr:col>15</xdr:col>
      <xdr:colOff>425099</xdr:colOff>
      <xdr:row>32</xdr:row>
      <xdr:rowOff>75300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DDF490E8-2A75-4355-917D-CE065E6C1381}"/>
            </a:ext>
          </a:extLst>
        </xdr:cNvPr>
        <xdr:cNvSpPr/>
      </xdr:nvSpPr>
      <xdr:spPr>
        <a:xfrm>
          <a:off x="8391524" y="741045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523874</xdr:colOff>
      <xdr:row>27</xdr:row>
      <xdr:rowOff>38100</xdr:rowOff>
    </xdr:from>
    <xdr:to>
      <xdr:col>13</xdr:col>
      <xdr:colOff>91724</xdr:colOff>
      <xdr:row>28</xdr:row>
      <xdr:rowOff>141975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F27AE7D-ED04-4D4A-982F-23B5D0F5A655}"/>
            </a:ext>
          </a:extLst>
        </xdr:cNvPr>
        <xdr:cNvSpPr/>
      </xdr:nvSpPr>
      <xdr:spPr>
        <a:xfrm>
          <a:off x="7010399" y="596265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361950</xdr:colOff>
      <xdr:row>20</xdr:row>
      <xdr:rowOff>9525</xdr:rowOff>
    </xdr:from>
    <xdr:to>
      <xdr:col>9</xdr:col>
      <xdr:colOff>453675</xdr:colOff>
      <xdr:row>21</xdr:row>
      <xdr:rowOff>113400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28B8520F-F681-4305-95FF-EA46B97493F6}"/>
            </a:ext>
          </a:extLst>
        </xdr:cNvPr>
        <xdr:cNvSpPr/>
      </xdr:nvSpPr>
      <xdr:spPr>
        <a:xfrm>
          <a:off x="5276850" y="5229225"/>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13</xdr:row>
      <xdr:rowOff>171450</xdr:rowOff>
    </xdr:from>
    <xdr:to>
      <xdr:col>5</xdr:col>
      <xdr:colOff>615600</xdr:colOff>
      <xdr:row>15</xdr:row>
      <xdr:rowOff>37200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F0085730-9CE6-42E9-8827-710BCFB4E40F}"/>
            </a:ext>
          </a:extLst>
        </xdr:cNvPr>
        <xdr:cNvSpPr/>
      </xdr:nvSpPr>
      <xdr:spPr>
        <a:xfrm>
          <a:off x="3838575" y="325755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447674</xdr:colOff>
      <xdr:row>30</xdr:row>
      <xdr:rowOff>190500</xdr:rowOff>
    </xdr:from>
    <xdr:to>
      <xdr:col>13</xdr:col>
      <xdr:colOff>15524</xdr:colOff>
      <xdr:row>32</xdr:row>
      <xdr:rowOff>56250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57D5ECDF-42C0-47C7-A2A3-DD6B550BFF9E}"/>
            </a:ext>
          </a:extLst>
        </xdr:cNvPr>
        <xdr:cNvSpPr/>
      </xdr:nvSpPr>
      <xdr:spPr>
        <a:xfrm>
          <a:off x="6934199" y="697230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182880</xdr:colOff>
      <xdr:row>24</xdr:row>
      <xdr:rowOff>68580</xdr:rowOff>
    </xdr:from>
    <xdr:to>
      <xdr:col>7</xdr:col>
      <xdr:colOff>7069</xdr:colOff>
      <xdr:row>26</xdr:row>
      <xdr:rowOff>69183</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E80DDFD-AAB3-4563-A451-21E1B52D3582}"/>
            </a:ext>
          </a:extLst>
        </xdr:cNvPr>
        <xdr:cNvSpPr/>
      </xdr:nvSpPr>
      <xdr:spPr>
        <a:xfrm>
          <a:off x="9700260" y="4754880"/>
          <a:ext cx="609049" cy="305403"/>
        </a:xfrm>
        <a:prstGeom prst="leftArrow">
          <a:avLst/>
        </a:prstGeom>
        <a:solidFill>
          <a:sysClr val="window" lastClr="FFFFFF">
            <a:lumMod val="85000"/>
          </a:sysClr>
        </a:solidFill>
        <a:ln w="12700" cap="flat" cmpd="sng" algn="ctr">
          <a:solidFill>
            <a:srgbClr val="00206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pt-PT"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Índice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47625</xdr:colOff>
      <xdr:row>10</xdr:row>
      <xdr:rowOff>161925</xdr:rowOff>
    </xdr:from>
    <xdr:to>
      <xdr:col>9</xdr:col>
      <xdr:colOff>663225</xdr:colOff>
      <xdr:row>12</xdr:row>
      <xdr:rowOff>27675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3113D9D4-48F0-49A2-9380-BC44FD183D45}"/>
            </a:ext>
          </a:extLst>
        </xdr:cNvPr>
        <xdr:cNvSpPr/>
      </xdr:nvSpPr>
      <xdr:spPr>
        <a:xfrm>
          <a:off x="6981825" y="2657475"/>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95249</xdr:colOff>
      <xdr:row>10</xdr:row>
      <xdr:rowOff>152400</xdr:rowOff>
    </xdr:from>
    <xdr:to>
      <xdr:col>9</xdr:col>
      <xdr:colOff>710849</xdr:colOff>
      <xdr:row>12</xdr:row>
      <xdr:rowOff>18150</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941F6C42-E71E-427F-A6C6-1560B56ADA4A}"/>
            </a:ext>
          </a:extLst>
        </xdr:cNvPr>
        <xdr:cNvSpPr/>
      </xdr:nvSpPr>
      <xdr:spPr>
        <a:xfrm>
          <a:off x="7258049" y="2667000"/>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238124</xdr:colOff>
      <xdr:row>14</xdr:row>
      <xdr:rowOff>133350</xdr:rowOff>
    </xdr:from>
    <xdr:to>
      <xdr:col>4</xdr:col>
      <xdr:colOff>5999</xdr:colOff>
      <xdr:row>15</xdr:row>
      <xdr:rowOff>237225</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6F8280F-04F2-40E9-BAD8-B9E31E555C7A}"/>
            </a:ext>
          </a:extLst>
        </xdr:cNvPr>
        <xdr:cNvSpPr/>
      </xdr:nvSpPr>
      <xdr:spPr>
        <a:xfrm>
          <a:off x="3981449" y="3438525"/>
          <a:ext cx="615600" cy="342000"/>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247650</xdr:colOff>
      <xdr:row>16</xdr:row>
      <xdr:rowOff>171450</xdr:rowOff>
    </xdr:from>
    <xdr:to>
      <xdr:col>8</xdr:col>
      <xdr:colOff>15525</xdr:colOff>
      <xdr:row>18</xdr:row>
      <xdr:rowOff>38099</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A85BBFD9-7727-4137-8FDB-C654B1A4A3FE}"/>
            </a:ext>
          </a:extLst>
        </xdr:cNvPr>
        <xdr:cNvSpPr/>
      </xdr:nvSpPr>
      <xdr:spPr>
        <a:xfrm>
          <a:off x="6781800" y="4057650"/>
          <a:ext cx="615600" cy="342899"/>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219075</xdr:colOff>
      <xdr:row>8</xdr:row>
      <xdr:rowOff>152400</xdr:rowOff>
    </xdr:from>
    <xdr:to>
      <xdr:col>7</xdr:col>
      <xdr:colOff>834675</xdr:colOff>
      <xdr:row>10</xdr:row>
      <xdr:rowOff>19049</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64BF4083-221A-47FD-B5A6-19311FA5C6D1}"/>
            </a:ext>
          </a:extLst>
        </xdr:cNvPr>
        <xdr:cNvSpPr/>
      </xdr:nvSpPr>
      <xdr:spPr>
        <a:xfrm>
          <a:off x="6619875" y="2257425"/>
          <a:ext cx="615600" cy="342899"/>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95250</xdr:colOff>
      <xdr:row>9</xdr:row>
      <xdr:rowOff>161925</xdr:rowOff>
    </xdr:from>
    <xdr:to>
      <xdr:col>3</xdr:col>
      <xdr:colOff>710850</xdr:colOff>
      <xdr:row>11</xdr:row>
      <xdr:rowOff>28574</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1219FAE8-3F7A-4D1C-8798-9989AC51C2F8}"/>
            </a:ext>
          </a:extLst>
        </xdr:cNvPr>
        <xdr:cNvSpPr/>
      </xdr:nvSpPr>
      <xdr:spPr>
        <a:xfrm>
          <a:off x="3838575" y="2295525"/>
          <a:ext cx="615600" cy="342899"/>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733425</xdr:colOff>
      <xdr:row>19</xdr:row>
      <xdr:rowOff>95249</xdr:rowOff>
    </xdr:from>
    <xdr:to>
      <xdr:col>1</xdr:col>
      <xdr:colOff>1438275</xdr:colOff>
      <xdr:row>21</xdr:row>
      <xdr:rowOff>9525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CF5AF32-C87E-496A-B2B3-C40FF9A858A8}"/>
            </a:ext>
          </a:extLst>
        </xdr:cNvPr>
        <xdr:cNvSpPr/>
      </xdr:nvSpPr>
      <xdr:spPr>
        <a:xfrm>
          <a:off x="2543175" y="4514849"/>
          <a:ext cx="704850" cy="361951"/>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466725</xdr:colOff>
      <xdr:row>6</xdr:row>
      <xdr:rowOff>152400</xdr:rowOff>
    </xdr:from>
    <xdr:to>
      <xdr:col>12</xdr:col>
      <xdr:colOff>548924</xdr:colOff>
      <xdr:row>8</xdr:row>
      <xdr:rowOff>19049</xdr:rowOff>
    </xdr:to>
    <xdr:sp macro="" textlink="">
      <xdr:nvSpPr>
        <xdr:cNvPr id="2" name="Seta: Para a Esquerda 1">
          <a:hlinkClick xmlns:r="http://schemas.openxmlformats.org/officeDocument/2006/relationships" r:id="rId1"/>
          <a:extLst>
            <a:ext uri="{FF2B5EF4-FFF2-40B4-BE49-F238E27FC236}">
              <a16:creationId xmlns:a16="http://schemas.microsoft.com/office/drawing/2014/main" id="{CFCAE243-5654-4089-9325-0F3118B6A042}"/>
            </a:ext>
          </a:extLst>
        </xdr:cNvPr>
        <xdr:cNvSpPr/>
      </xdr:nvSpPr>
      <xdr:spPr>
        <a:xfrm>
          <a:off x="7334250" y="1647825"/>
          <a:ext cx="691799" cy="342899"/>
        </a:xfrm>
        <a:prstGeom prst="leftArrow">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PT" sz="800" b="0">
              <a:solidFill>
                <a:sysClr val="windowText" lastClr="000000"/>
              </a:solidFill>
              <a:latin typeface="Arial" panose="020B0604020202020204" pitchFamily="34" charset="0"/>
              <a:cs typeface="Arial" panose="020B0604020202020204" pitchFamily="34" charset="0"/>
            </a:rPr>
            <a:t>Índice</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ER/Boletim%20Trim.%20Conjuntura/Boletim%2098%204&#186;Trim/Regional/I%20-%20Pre&#231;os/QuadrosIPC.xls" TargetMode="External"/><Relationship Id="rId1" Type="http://schemas.openxmlformats.org/officeDocument/2006/relationships/externalLinkPath" Target="/GER/Boletim%20Trim.%20Conjuntura/Boletim%2098%204&#186;Trim/Regional/I%20-%20Pre&#231;os/QuadrosIP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x média"/>
      <sheetName val="Tx homóloga"/>
      <sheetName val="Tx mensal"/>
      <sheetName val="índices"/>
      <sheetName val="Graf1"/>
      <sheetName val="Graf2"/>
      <sheetName val="Graf3"/>
      <sheetName val="Graf4"/>
      <sheetName val="Graf5"/>
      <sheetName val="Graf6"/>
      <sheetName val="Quadro1"/>
      <sheetName val="Quadro2"/>
      <sheetName val="Qnorte"/>
      <sheetName val="Module1"/>
      <sheetName val="Quadro"/>
      <sheetName val="Graf2 exp"/>
      <sheetName val="Figura_30"/>
      <sheetName val="Figura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9B1CE-440F-4C5E-B9DA-F7FF060DB314}">
  <sheetPr>
    <pageSetUpPr fitToPage="1"/>
  </sheetPr>
  <dimension ref="B1:IW54"/>
  <sheetViews>
    <sheetView showGridLines="0" tabSelected="1" zoomScaleNormal="100" workbookViewId="0">
      <selection activeCell="D2" sqref="D2"/>
    </sheetView>
  </sheetViews>
  <sheetFormatPr defaultColWidth="9.109375" defaultRowHeight="14.4" x14ac:dyDescent="0.3"/>
  <cols>
    <col min="1" max="1" width="1.109375" style="63" customWidth="1"/>
    <col min="2" max="2" width="115.5546875" style="63" customWidth="1"/>
    <col min="3" max="3" width="2.33203125" style="63" customWidth="1"/>
    <col min="4" max="4" width="3.109375" style="63" customWidth="1"/>
    <col min="5" max="16384" width="9.109375" style="63"/>
  </cols>
  <sheetData>
    <row r="1" spans="2:257" ht="4.5" customHeight="1" x14ac:dyDescent="0.3"/>
    <row r="2" spans="2:257" ht="18.899999999999999" customHeight="1" x14ac:dyDescent="0.3">
      <c r="B2" s="83" t="s">
        <v>162</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row>
    <row r="3" spans="2:257" ht="3" customHeight="1" x14ac:dyDescent="0.3">
      <c r="B3" s="65"/>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row>
    <row r="4" spans="2:257" ht="18.899999999999999" customHeight="1" x14ac:dyDescent="0.3">
      <c r="B4" s="84" t="s">
        <v>202</v>
      </c>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row>
    <row r="5" spans="2:257" ht="4.5" customHeight="1" x14ac:dyDescent="0.3">
      <c r="B5" s="66"/>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row>
    <row r="6" spans="2:257" ht="18.899999999999999" customHeight="1" x14ac:dyDescent="0.3">
      <c r="B6" s="67" t="s">
        <v>144</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c r="HQ6" s="68"/>
      <c r="HR6" s="68"/>
      <c r="HS6" s="68"/>
      <c r="HT6" s="68"/>
      <c r="HU6" s="68"/>
      <c r="HV6" s="68"/>
      <c r="HW6" s="68"/>
      <c r="HX6" s="68"/>
      <c r="HY6" s="68"/>
      <c r="HZ6" s="68"/>
      <c r="IA6" s="68"/>
      <c r="IB6" s="68"/>
      <c r="IC6" s="68"/>
      <c r="ID6" s="68"/>
      <c r="IE6" s="68"/>
      <c r="IF6" s="68"/>
      <c r="IG6" s="68"/>
      <c r="IH6" s="68"/>
      <c r="II6" s="68"/>
      <c r="IJ6" s="68"/>
      <c r="IK6" s="68"/>
      <c r="IL6" s="68"/>
      <c r="IM6" s="68"/>
      <c r="IN6" s="68"/>
      <c r="IO6" s="68"/>
      <c r="IP6" s="68"/>
      <c r="IQ6" s="68"/>
      <c r="IR6" s="68"/>
      <c r="IS6" s="68"/>
      <c r="IT6" s="68"/>
      <c r="IU6" s="68"/>
      <c r="IV6" s="68"/>
      <c r="IW6" s="68"/>
    </row>
    <row r="7" spans="2:257" ht="4.5" customHeight="1" x14ac:dyDescent="0.3">
      <c r="B7" s="67"/>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c r="HN7" s="68"/>
      <c r="HO7" s="68"/>
      <c r="HP7" s="68"/>
      <c r="HQ7" s="68"/>
      <c r="HR7" s="68"/>
      <c r="HS7" s="68"/>
      <c r="HT7" s="68"/>
      <c r="HU7" s="68"/>
      <c r="HV7" s="68"/>
      <c r="HW7" s="68"/>
      <c r="HX7" s="68"/>
      <c r="HY7" s="68"/>
      <c r="HZ7" s="68"/>
      <c r="IA7" s="68"/>
      <c r="IB7" s="68"/>
      <c r="IC7" s="68"/>
      <c r="ID7" s="68"/>
      <c r="IE7" s="68"/>
      <c r="IF7" s="68"/>
      <c r="IG7" s="68"/>
      <c r="IH7" s="68"/>
      <c r="II7" s="68"/>
      <c r="IJ7" s="68"/>
      <c r="IK7" s="68"/>
      <c r="IL7" s="68"/>
      <c r="IM7" s="68"/>
      <c r="IN7" s="68"/>
      <c r="IO7" s="68"/>
      <c r="IP7" s="68"/>
      <c r="IQ7" s="68"/>
      <c r="IR7" s="68"/>
      <c r="IS7" s="68"/>
      <c r="IT7" s="68"/>
      <c r="IU7" s="68"/>
      <c r="IV7" s="68"/>
      <c r="IW7" s="68"/>
    </row>
    <row r="8" spans="2:257" ht="18.899999999999999" customHeight="1" x14ac:dyDescent="0.3">
      <c r="B8" s="69" t="s">
        <v>145</v>
      </c>
    </row>
    <row r="9" spans="2:257" ht="3.75" customHeight="1" x14ac:dyDescent="0.3">
      <c r="B9" s="68"/>
    </row>
    <row r="10" spans="2:257" ht="18.899999999999999" customHeight="1" x14ac:dyDescent="0.3">
      <c r="B10" s="69" t="s">
        <v>0</v>
      </c>
    </row>
    <row r="11" spans="2:257" ht="3.75" customHeight="1" x14ac:dyDescent="0.3"/>
    <row r="12" spans="2:257" ht="15.9" customHeight="1" x14ac:dyDescent="0.3">
      <c r="B12" s="70" t="str">
        <f>'1'!A2</f>
        <v>Quadro 1. Sinistralidade em Portugal, 2026 vs 2019</v>
      </c>
    </row>
    <row r="13" spans="2:257" ht="15.9" customHeight="1" x14ac:dyDescent="0.3">
      <c r="B13" s="70" t="str">
        <f>'2'!A2</f>
        <v>Quadro 2. Sinistralidade em Portugal, 2026 vs 2025</v>
      </c>
    </row>
    <row r="14" spans="2:257" ht="3.75" customHeight="1" x14ac:dyDescent="0.3">
      <c r="B14" s="71"/>
    </row>
    <row r="15" spans="2:257" ht="18.899999999999999" customHeight="1" x14ac:dyDescent="0.3">
      <c r="B15" s="69" t="s">
        <v>1</v>
      </c>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c r="IV15" s="68"/>
      <c r="IW15" s="68"/>
    </row>
    <row r="16" spans="2:257" ht="3.75" customHeight="1" x14ac:dyDescent="0.3">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c r="EQ16" s="68"/>
      <c r="ER16" s="68"/>
      <c r="ES16" s="68"/>
      <c r="ET16" s="68"/>
      <c r="EU16" s="68"/>
      <c r="EV16" s="68"/>
      <c r="EW16" s="68"/>
      <c r="EX16" s="68"/>
      <c r="EY16" s="68"/>
      <c r="EZ16" s="68"/>
      <c r="FA16" s="68"/>
      <c r="FB16" s="68"/>
      <c r="FC16" s="68"/>
      <c r="FD16" s="68"/>
      <c r="FE16" s="68"/>
      <c r="FF16" s="68"/>
      <c r="FG16" s="68"/>
      <c r="FH16" s="68"/>
      <c r="FI16" s="68"/>
      <c r="FJ16" s="68"/>
      <c r="FK16" s="68"/>
      <c r="FL16" s="68"/>
      <c r="FM16" s="68"/>
      <c r="FN16" s="68"/>
      <c r="FO16" s="68"/>
      <c r="FP16" s="68"/>
      <c r="FQ16" s="68"/>
      <c r="FR16" s="68"/>
      <c r="FS16" s="68"/>
      <c r="FT16" s="68"/>
      <c r="FU16" s="68"/>
      <c r="FV16" s="68"/>
      <c r="FW16" s="68"/>
      <c r="FX16" s="68"/>
      <c r="FY16" s="68"/>
      <c r="FZ16" s="68"/>
      <c r="GA16" s="68"/>
      <c r="GB16" s="68"/>
      <c r="GC16" s="68"/>
      <c r="GD16" s="68"/>
      <c r="GE16" s="68"/>
      <c r="GF16" s="68"/>
      <c r="GG16" s="68"/>
      <c r="GH16" s="68"/>
      <c r="GI16" s="68"/>
      <c r="GJ16" s="68"/>
      <c r="GK16" s="68"/>
      <c r="GL16" s="68"/>
      <c r="GM16" s="68"/>
      <c r="GN16" s="68"/>
      <c r="GO16" s="68"/>
      <c r="GP16" s="68"/>
      <c r="GQ16" s="68"/>
      <c r="GR16" s="68"/>
      <c r="GS16" s="68"/>
      <c r="GT16" s="68"/>
      <c r="GU16" s="68"/>
      <c r="GV16" s="68"/>
      <c r="GW16" s="68"/>
      <c r="GX16" s="68"/>
      <c r="GY16" s="68"/>
      <c r="GZ16" s="68"/>
      <c r="HA16" s="68"/>
      <c r="HB16" s="68"/>
      <c r="HC16" s="68"/>
      <c r="HD16" s="68"/>
      <c r="HE16" s="68"/>
      <c r="HF16" s="68"/>
      <c r="HG16" s="68"/>
      <c r="HH16" s="68"/>
      <c r="HI16" s="68"/>
      <c r="HJ16" s="68"/>
      <c r="HK16" s="68"/>
      <c r="HL16" s="68"/>
      <c r="HM16" s="68"/>
      <c r="HN16" s="68"/>
      <c r="HO16" s="68"/>
      <c r="HP16" s="68"/>
      <c r="HQ16" s="68"/>
      <c r="HR16" s="68"/>
      <c r="HS16" s="68"/>
      <c r="HT16" s="68"/>
      <c r="HU16" s="68"/>
      <c r="HV16" s="68"/>
      <c r="HW16" s="68"/>
      <c r="HX16" s="68"/>
      <c r="HY16" s="68"/>
      <c r="HZ16" s="68"/>
      <c r="IA16" s="68"/>
      <c r="IB16" s="68"/>
      <c r="IC16" s="68"/>
      <c r="ID16" s="68"/>
      <c r="IE16" s="68"/>
      <c r="IF16" s="68"/>
      <c r="IG16" s="68"/>
      <c r="IH16" s="68"/>
      <c r="II16" s="68"/>
      <c r="IJ16" s="68"/>
      <c r="IK16" s="68"/>
      <c r="IL16" s="68"/>
      <c r="IM16" s="68"/>
      <c r="IN16" s="68"/>
      <c r="IO16" s="68"/>
      <c r="IP16" s="68"/>
      <c r="IQ16" s="68"/>
      <c r="IR16" s="68"/>
      <c r="IS16" s="68"/>
      <c r="IT16" s="68"/>
      <c r="IU16" s="68"/>
      <c r="IV16" s="68"/>
      <c r="IW16" s="68"/>
    </row>
    <row r="17" spans="2:2" ht="15.9" customHeight="1" x14ac:dyDescent="0.3">
      <c r="B17" s="70" t="str">
        <f>'3'!A2</f>
        <v>Quadro 3. Evolução da Sinistralidade no Continente</v>
      </c>
    </row>
    <row r="18" spans="2:2" ht="15.9" customHeight="1" x14ac:dyDescent="0.3">
      <c r="B18" s="70" t="str">
        <f>'4 e 5'!A2</f>
        <v>Quadro 4. Sinistralidade em Portugal por mês</v>
      </c>
    </row>
    <row r="19" spans="2:2" ht="15.9" customHeight="1" x14ac:dyDescent="0.3">
      <c r="B19" s="70" t="str">
        <f>'4 e 5'!A11</f>
        <v>Quadro 5. Sinistralidade em Portugal por mês, taxas de variação</v>
      </c>
    </row>
    <row r="20" spans="2:2" ht="15.9" customHeight="1" x14ac:dyDescent="0.3">
      <c r="B20" s="70" t="str">
        <f>'6'!A2</f>
        <v>Quadro 6. Sinistralidade em Portugal por dia da semana</v>
      </c>
    </row>
    <row r="21" spans="2:2" ht="15.9" customHeight="1" x14ac:dyDescent="0.3">
      <c r="B21" s="70" t="str">
        <f>'7'!A2</f>
        <v>Quadro 7. Sinistralidade em Portugal por período horário</v>
      </c>
    </row>
    <row r="22" spans="2:2" ht="15.9" customHeight="1" x14ac:dyDescent="0.3">
      <c r="B22" s="70" t="str">
        <f>'8'!A2</f>
        <v>Quadro 8. Sinistralidade em Portugal por fatores atmosféricos</v>
      </c>
    </row>
    <row r="23" spans="2:2" ht="15.9" customHeight="1" x14ac:dyDescent="0.3">
      <c r="B23" s="70" t="str">
        <f>'9 e 10'!A2</f>
        <v>Quadro 9. Sinistralidade em Portugal por natureza</v>
      </c>
    </row>
    <row r="24" spans="2:2" ht="15.9" customHeight="1" x14ac:dyDescent="0.3">
      <c r="B24" s="70" t="str">
        <f>'9 e 10'!A11</f>
        <v>Quadro 10. Sinistralidade em Portugal por natureza, taxas de variação</v>
      </c>
    </row>
    <row r="25" spans="2:2" ht="15.9" customHeight="1" x14ac:dyDescent="0.3">
      <c r="B25" s="70" t="str">
        <f>'11 e 12'!A2</f>
        <v>Quadro 11. Sinistralidade em Portugal por localização</v>
      </c>
    </row>
    <row r="26" spans="2:2" ht="15.9" customHeight="1" x14ac:dyDescent="0.3">
      <c r="B26" s="70" t="str">
        <f>'11 e 12'!A10</f>
        <v>Quadro 12. Sinistralidade em Portugal, taxas de variação</v>
      </c>
    </row>
    <row r="27" spans="2:2" ht="15.9" customHeight="1" x14ac:dyDescent="0.3">
      <c r="B27" s="70" t="str">
        <f>'13 e 14'!A2</f>
        <v>Quadro 13. Sinistralidade em Portugal por tipo de via</v>
      </c>
    </row>
    <row r="28" spans="2:2" ht="15.9" customHeight="1" x14ac:dyDescent="0.3">
      <c r="B28" s="70" t="str">
        <f>'13 e 14'!A17</f>
        <v>Quadro 14. Sinistralidade em Portugal por tipo de via, taxas de variação</v>
      </c>
    </row>
    <row r="29" spans="2:2" ht="15.9" customHeight="1" x14ac:dyDescent="0.3">
      <c r="B29" s="70" t="str">
        <f>'15'!A2</f>
        <v>Quadro 15. Sinistralidade em Portugal por distrito e R. A.</v>
      </c>
    </row>
    <row r="30" spans="2:2" ht="15.9" customHeight="1" x14ac:dyDescent="0.3">
      <c r="B30" s="70" t="str">
        <f>'16 e 17'!A2</f>
        <v>Quadro 16. Sinistralidade em Portugal por categoria de utilizador</v>
      </c>
    </row>
    <row r="31" spans="2:2" ht="15.9" customHeight="1" x14ac:dyDescent="0.3">
      <c r="B31" s="70" t="str">
        <f>'16 e 17'!A11</f>
        <v>Quadro 17. Sinistralidade em Portugal por categoria de utilizador, taxas de variação</v>
      </c>
    </row>
    <row r="32" spans="2:2" ht="15.9" customHeight="1" x14ac:dyDescent="0.3">
      <c r="B32" s="70" t="str">
        <f>'18'!A2</f>
        <v>Quadro 18.Veículos intervenientes em acidentes com vítimas em Portugal por categoria de veículo</v>
      </c>
    </row>
    <row r="33" spans="2:257" ht="15.9" customHeight="1" x14ac:dyDescent="0.3">
      <c r="B33" s="70" t="str">
        <f>'19 e 20'!A2</f>
        <v>Quadro 19. Sinistralidade em Portugal por categoria de veículo e peões</v>
      </c>
    </row>
    <row r="34" spans="2:257" ht="15" customHeight="1" x14ac:dyDescent="0.3">
      <c r="B34" s="70" t="str">
        <f>'19 e 20'!A17</f>
        <v>Quadro 20. Sinistralidade em Portugal por categoria de veículo e peões, taxas de variação</v>
      </c>
    </row>
    <row r="35" spans="2:257" ht="15" customHeight="1" x14ac:dyDescent="0.3">
      <c r="B35" s="70" t="str">
        <f>'21'!A2</f>
        <v>Quadro 21. Vítimas mortais por entidade gestora de via (EGV), resumo janeiro a março 2026</v>
      </c>
    </row>
    <row r="36" spans="2:257" ht="15" customHeight="1" x14ac:dyDescent="0.3">
      <c r="B36" s="71"/>
    </row>
    <row r="37" spans="2:257" ht="3.75" customHeight="1" x14ac:dyDescent="0.3">
      <c r="B37" s="71"/>
    </row>
    <row r="38" spans="2:257" ht="18.899999999999999" customHeight="1" x14ac:dyDescent="0.3">
      <c r="B38" s="69" t="s">
        <v>2</v>
      </c>
    </row>
    <row r="39" spans="2:257" ht="3.75" customHeight="1" x14ac:dyDescent="0.3">
      <c r="B39" s="68"/>
    </row>
    <row r="40" spans="2:257" ht="18.899999999999999" customHeight="1" x14ac:dyDescent="0.3">
      <c r="B40" s="69" t="s">
        <v>3</v>
      </c>
    </row>
    <row r="41" spans="2:257" ht="3.75" customHeight="1" x14ac:dyDescent="0.3">
      <c r="B41" s="71"/>
    </row>
    <row r="42" spans="2:257" ht="15.9" customHeight="1" x14ac:dyDescent="0.3">
      <c r="B42" s="70" t="str">
        <f>'22'!A2</f>
        <v>Quadro 22. Condutores e veículos fiscalizados</v>
      </c>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4"/>
      <c r="IF42" s="64"/>
      <c r="IG42" s="64"/>
      <c r="IH42" s="64"/>
      <c r="II42" s="64"/>
      <c r="IJ42" s="64"/>
      <c r="IK42" s="64"/>
      <c r="IL42" s="64"/>
      <c r="IM42" s="64"/>
      <c r="IN42" s="64"/>
      <c r="IO42" s="64"/>
      <c r="IP42" s="64"/>
      <c r="IQ42" s="64"/>
      <c r="IR42" s="64"/>
      <c r="IS42" s="64"/>
      <c r="IT42" s="64"/>
      <c r="IU42" s="64"/>
      <c r="IV42" s="64"/>
      <c r="IW42" s="64"/>
    </row>
    <row r="43" spans="2:257" ht="15.9" customHeight="1" x14ac:dyDescent="0.3">
      <c r="B43" s="70" t="str">
        <f>'23'!A2</f>
        <v>Quadro 23. Infrações</v>
      </c>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c r="GH43" s="64"/>
      <c r="GI43" s="64"/>
      <c r="GJ43" s="64"/>
      <c r="GK43" s="64"/>
      <c r="GL43" s="64"/>
      <c r="GM43" s="64"/>
      <c r="GN43" s="64"/>
      <c r="GO43" s="64"/>
      <c r="GP43" s="64"/>
      <c r="GQ43" s="64"/>
      <c r="GR43" s="64"/>
      <c r="GS43" s="64"/>
      <c r="GT43" s="64"/>
      <c r="GU43" s="64"/>
      <c r="GV43" s="64"/>
      <c r="GW43" s="64"/>
      <c r="GX43" s="64"/>
      <c r="GY43" s="64"/>
      <c r="GZ43" s="64"/>
      <c r="HA43" s="64"/>
      <c r="HB43" s="64"/>
      <c r="HC43" s="64"/>
      <c r="HD43" s="64"/>
      <c r="HE43" s="64"/>
      <c r="HF43" s="64"/>
      <c r="HG43" s="64"/>
      <c r="HH43" s="64"/>
      <c r="HI43" s="64"/>
      <c r="HJ43" s="64"/>
      <c r="HK43" s="64"/>
      <c r="HL43" s="64"/>
      <c r="HM43" s="64"/>
      <c r="HN43" s="64"/>
      <c r="HO43" s="64"/>
      <c r="HP43" s="64"/>
      <c r="HQ43" s="64"/>
      <c r="HR43" s="64"/>
      <c r="HS43" s="64"/>
      <c r="HT43" s="64"/>
      <c r="HU43" s="64"/>
      <c r="HV43" s="64"/>
      <c r="HW43" s="64"/>
      <c r="HX43" s="64"/>
      <c r="HY43" s="64"/>
      <c r="HZ43" s="64"/>
      <c r="IA43" s="64"/>
      <c r="IB43" s="64"/>
      <c r="IC43" s="64"/>
      <c r="ID43" s="64"/>
      <c r="IE43" s="64"/>
      <c r="IF43" s="64"/>
      <c r="IG43" s="64"/>
      <c r="IH43" s="64"/>
      <c r="II43" s="64"/>
      <c r="IJ43" s="64"/>
      <c r="IK43" s="64"/>
      <c r="IL43" s="64"/>
      <c r="IM43" s="64"/>
      <c r="IN43" s="64"/>
      <c r="IO43" s="64"/>
      <c r="IP43" s="64"/>
      <c r="IQ43" s="64"/>
      <c r="IR43" s="64"/>
      <c r="IS43" s="64"/>
      <c r="IT43" s="64"/>
      <c r="IU43" s="64"/>
      <c r="IV43" s="64"/>
      <c r="IW43" s="64"/>
    </row>
    <row r="44" spans="2:257" ht="15.9" customHeight="1" x14ac:dyDescent="0.3">
      <c r="B44" s="70" t="str">
        <f>'24'!A2</f>
        <v>Quadro 24. Tipologia de infrações</v>
      </c>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c r="FZ44" s="64"/>
      <c r="GA44" s="64"/>
      <c r="GB44" s="64"/>
      <c r="GC44" s="64"/>
      <c r="GD44" s="64"/>
      <c r="GE44" s="64"/>
      <c r="GF44" s="64"/>
      <c r="GG44" s="64"/>
      <c r="GH44" s="64"/>
      <c r="GI44" s="64"/>
      <c r="GJ44" s="64"/>
      <c r="GK44" s="64"/>
      <c r="GL44" s="64"/>
      <c r="GM44" s="64"/>
      <c r="GN44" s="64"/>
      <c r="GO44" s="64"/>
      <c r="GP44" s="64"/>
      <c r="GQ44" s="64"/>
      <c r="GR44" s="64"/>
      <c r="GS44" s="64"/>
      <c r="GT44" s="64"/>
      <c r="GU44" s="64"/>
      <c r="GV44" s="64"/>
      <c r="GW44" s="64"/>
      <c r="GX44" s="64"/>
      <c r="GY44" s="64"/>
      <c r="GZ44" s="64"/>
      <c r="HA44" s="64"/>
      <c r="HB44" s="64"/>
      <c r="HC44" s="64"/>
      <c r="HD44" s="64"/>
      <c r="HE44" s="64"/>
      <c r="HF44" s="64"/>
      <c r="HG44" s="64"/>
      <c r="HH44" s="64"/>
      <c r="HI44" s="64"/>
      <c r="HJ44" s="64"/>
      <c r="HK44" s="64"/>
      <c r="HL44" s="64"/>
      <c r="HM44" s="64"/>
      <c r="HN44" s="64"/>
      <c r="HO44" s="64"/>
      <c r="HP44" s="64"/>
      <c r="HQ44" s="64"/>
      <c r="HR44" s="64"/>
      <c r="HS44" s="64"/>
      <c r="HT44" s="64"/>
      <c r="HU44" s="64"/>
      <c r="HV44" s="64"/>
      <c r="HW44" s="64"/>
      <c r="HX44" s="64"/>
      <c r="HY44" s="64"/>
      <c r="HZ44" s="64"/>
      <c r="IA44" s="64"/>
      <c r="IB44" s="64"/>
      <c r="IC44" s="64"/>
      <c r="ID44" s="64"/>
      <c r="IE44" s="64"/>
      <c r="IF44" s="64"/>
      <c r="IG44" s="64"/>
      <c r="IH44" s="64"/>
      <c r="II44" s="64"/>
      <c r="IJ44" s="64"/>
      <c r="IK44" s="64"/>
      <c r="IL44" s="64"/>
      <c r="IM44" s="64"/>
      <c r="IN44" s="64"/>
      <c r="IO44" s="64"/>
      <c r="IP44" s="64"/>
      <c r="IQ44" s="64"/>
      <c r="IR44" s="64"/>
      <c r="IS44" s="64"/>
      <c r="IT44" s="64"/>
      <c r="IU44" s="64"/>
      <c r="IV44" s="64"/>
      <c r="IW44" s="64"/>
    </row>
    <row r="45" spans="2:257" ht="15.9" customHeight="1" x14ac:dyDescent="0.3">
      <c r="B45" s="70" t="str">
        <f>'25'!A2</f>
        <v>Quadro 25.  Infrações por excesso de velocidade</v>
      </c>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c r="HO45" s="64"/>
      <c r="HP45" s="64"/>
      <c r="HQ45" s="64"/>
      <c r="HR45" s="64"/>
      <c r="HS45" s="64"/>
      <c r="HT45" s="64"/>
      <c r="HU45" s="64"/>
      <c r="HV45" s="64"/>
      <c r="HW45" s="64"/>
      <c r="HX45" s="64"/>
      <c r="HY45" s="64"/>
      <c r="HZ45" s="64"/>
      <c r="IA45" s="64"/>
      <c r="IB45" s="64"/>
      <c r="IC45" s="64"/>
      <c r="ID45" s="64"/>
      <c r="IE45" s="64"/>
      <c r="IF45" s="64"/>
      <c r="IG45" s="64"/>
      <c r="IH45" s="64"/>
      <c r="II45" s="64"/>
      <c r="IJ45" s="64"/>
      <c r="IK45" s="64"/>
      <c r="IL45" s="64"/>
      <c r="IM45" s="64"/>
      <c r="IN45" s="64"/>
      <c r="IO45" s="64"/>
      <c r="IP45" s="64"/>
      <c r="IQ45" s="64"/>
      <c r="IR45" s="64"/>
      <c r="IS45" s="64"/>
      <c r="IT45" s="64"/>
      <c r="IU45" s="64"/>
      <c r="IV45" s="64"/>
      <c r="IW45" s="64"/>
    </row>
    <row r="46" spans="2:257" ht="15.9" customHeight="1" x14ac:dyDescent="0.3">
      <c r="B46" s="70" t="str">
        <f>'26'!A2</f>
        <v>Quadro 26.  Infrações por influência de álcool</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4"/>
      <c r="IF46" s="64"/>
      <c r="IG46" s="64"/>
      <c r="IH46" s="64"/>
      <c r="II46" s="64"/>
      <c r="IJ46" s="64"/>
      <c r="IK46" s="64"/>
      <c r="IL46" s="64"/>
      <c r="IM46" s="64"/>
      <c r="IN46" s="64"/>
      <c r="IO46" s="64"/>
      <c r="IP46" s="64"/>
      <c r="IQ46" s="64"/>
      <c r="IR46" s="64"/>
      <c r="IS46" s="64"/>
      <c r="IT46" s="64"/>
      <c r="IU46" s="64"/>
      <c r="IV46" s="64"/>
      <c r="IW46" s="64"/>
    </row>
    <row r="47" spans="2:257" ht="15.9" customHeight="1" x14ac:dyDescent="0.3">
      <c r="B47" s="70" t="str">
        <f>'27'!A2</f>
        <v>Quadro 27.  Detenções</v>
      </c>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4"/>
      <c r="IF47" s="64"/>
      <c r="IG47" s="64"/>
      <c r="IH47" s="64"/>
      <c r="II47" s="64"/>
      <c r="IJ47" s="64"/>
      <c r="IK47" s="64"/>
      <c r="IL47" s="64"/>
      <c r="IM47" s="64"/>
      <c r="IN47" s="64"/>
      <c r="IO47" s="64"/>
      <c r="IP47" s="64"/>
      <c r="IQ47" s="64"/>
      <c r="IR47" s="64"/>
      <c r="IS47" s="64"/>
      <c r="IT47" s="64"/>
      <c r="IU47" s="64"/>
      <c r="IV47" s="64"/>
      <c r="IW47" s="64"/>
    </row>
    <row r="48" spans="2:257" ht="3.75" customHeight="1" x14ac:dyDescent="0.3">
      <c r="B48" s="71"/>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4"/>
      <c r="IF48" s="64"/>
      <c r="IG48" s="64"/>
      <c r="IH48" s="64"/>
      <c r="II48" s="64"/>
      <c r="IJ48" s="64"/>
      <c r="IK48" s="64"/>
      <c r="IL48" s="64"/>
      <c r="IM48" s="64"/>
      <c r="IN48" s="64"/>
      <c r="IO48" s="64"/>
      <c r="IP48" s="64"/>
      <c r="IQ48" s="64"/>
      <c r="IR48" s="64"/>
      <c r="IS48" s="64"/>
      <c r="IT48" s="64"/>
      <c r="IU48" s="64"/>
      <c r="IV48" s="64"/>
      <c r="IW48" s="64"/>
    </row>
    <row r="49" spans="2:10" ht="18.899999999999999" customHeight="1" x14ac:dyDescent="0.3">
      <c r="B49" s="69" t="s">
        <v>4</v>
      </c>
    </row>
    <row r="50" spans="2:10" ht="3.75" customHeight="1" x14ac:dyDescent="0.3">
      <c r="B50" s="71"/>
    </row>
    <row r="51" spans="2:10" ht="15.9" customHeight="1" x14ac:dyDescent="0.3">
      <c r="B51" s="70" t="str">
        <f>'28'!A2</f>
        <v>Quadro 28. Número de pontos disponíveis dos condutores que se encontravam sancionados com subtração de pontos em março de 2026</v>
      </c>
      <c r="C51" s="70"/>
      <c r="D51" s="70"/>
      <c r="E51" s="70"/>
      <c r="F51" s="70"/>
      <c r="G51" s="70"/>
      <c r="H51" s="70"/>
      <c r="I51" s="70"/>
      <c r="J51" s="70"/>
    </row>
    <row r="52" spans="2:10" ht="15.9" customHeight="1" x14ac:dyDescent="0.3">
      <c r="B52" s="70" t="str">
        <f>'29'!A2</f>
        <v>Quadro 29.  Número de cartas cassadas, 2016 – março de 2026</v>
      </c>
    </row>
    <row r="53" spans="2:10" ht="18.899999999999999" customHeight="1" x14ac:dyDescent="0.3">
      <c r="B53" s="70"/>
    </row>
    <row r="54" spans="2:10" x14ac:dyDescent="0.3">
      <c r="B54" s="70"/>
    </row>
  </sheetData>
  <hyperlinks>
    <hyperlink ref="B12" location="'1'!A1" display="'1'!A1" xr:uid="{A3716020-60FC-436B-99C8-DA19830047F8}"/>
    <hyperlink ref="B13" location="'2'!A1" display="'2'!A1" xr:uid="{2D7D1257-53C9-4E9D-9178-F7AD9E2F6801}"/>
    <hyperlink ref="B18" location="'4 e 5'!A1" display="Quadro 4. Sinistralidade no Continente por mês" xr:uid="{469EC150-85A9-41AD-A7D7-DD3EDD70595C}"/>
    <hyperlink ref="B44" location="'24'!A1" display="Quadro 24. Tipologia de infrações" xr:uid="{57931960-3986-4CB5-9568-77F45EF3ACFF}"/>
    <hyperlink ref="B52" location="'29'!A1" display="Quadro 29. Número de cartas cassadas" xr:uid="{1AF0737A-C606-464B-95F6-0D6FDD50E389}"/>
    <hyperlink ref="B22" location="'8'!A1" display="Quadro 8. Sinistralidade no Continente por fatores atmosféricos" xr:uid="{F78C2F30-DAB7-4228-9491-E5EE0D2F0232}"/>
    <hyperlink ref="B23" location="'9 e 10'!A1" display="Quadro 9. Sinistralidade no Continente por natureza" xr:uid="{82B43AD6-6FA7-423B-8900-BC082F180C97}"/>
    <hyperlink ref="B43" location="'23'!A1" display="Quadro 23. Infrações" xr:uid="{52E77EDD-212A-4C79-978E-4A8F7DCD195D}"/>
    <hyperlink ref="B25" location="'11 e 12'!A1" display="Quadro 11. Sinistralidade no Continente por localização" xr:uid="{17EEC7FA-7966-44D1-A896-EC7652D73619}"/>
    <hyperlink ref="B27" location="'13 e 14'!A1" display="Quadro 13. Sinistralidade no Continente por tipo de via" xr:uid="{D4419E03-92E4-4E2A-A84B-0D4F6DE3EE00}"/>
    <hyperlink ref="B29" location="'15'!A1" display="Quadro 15. Sinistralidade no Continente por distrito" xr:uid="{2EEF42B9-B960-45CF-9D3D-B859E1139879}"/>
    <hyperlink ref="B30" location="'16 e 17'!A1" display="Quadro 16. Sinistralidade no Continente por categoria de utilizador" xr:uid="{107DF94A-AA8D-45BB-93CB-003F149904A7}"/>
    <hyperlink ref="B32" location="'18'!A1" display="Quadro 18. Sinistralidade no Continente por categoria de veículo" xr:uid="{D6DE2D9F-8EBC-4049-B493-F27DEA11D7B0}"/>
    <hyperlink ref="B33" location="'19 e 20'!A1" display="Quadro 19. Sinistralidade no Continente por categoria de veículo e peões" xr:uid="{E0C4D6BA-4C55-4101-A307-D2E3CC3C8A69}"/>
    <hyperlink ref="B20" location="'6'!A1" display="Quadro 6. Sinistralidade no Continente por dia da semana" xr:uid="{5F758B1E-E9B8-4A3D-AE83-CBA3FFB5B9A9}"/>
    <hyperlink ref="B21" location="'7'!A1" display="Quadro 7. Sinistralidade no Continente por período horário" xr:uid="{0D38E8B2-0E42-4790-B514-FDEA791ED0A8}"/>
    <hyperlink ref="B42" location="'22'!A1" display="Quadro 22. Condutores e veículos fiscalizados" xr:uid="{51CC3DEA-BF6F-4800-A0CF-C569EA770E37}"/>
    <hyperlink ref="B45" location="'25'!A1" display="Quadro 25. Infrações por excesso de velocidade" xr:uid="{46FF14C0-97E7-414C-A310-515D1EB19A0C}"/>
    <hyperlink ref="B46" location="'26'!A1" display="Quadro 26. Infrações por influência de álcool" xr:uid="{58D4CBAE-72BD-488C-87C4-9CA441DEF0EE}"/>
    <hyperlink ref="B47" location="'27'!A1" display="Quadro 27. Detenções" xr:uid="{A004FAF7-723B-43CD-90BA-1CE93D65B6A3}"/>
    <hyperlink ref="B51" location="'28'!A1" display="Quadro 28. Distribuição de condutores com perda de pontos pelo n.º de pontos disponíveis" xr:uid="{792D6882-B96E-41F0-A968-6D3A246985DE}"/>
    <hyperlink ref="B17" location="'3'!A1" display="'3'!A1" xr:uid="{9EFFA62C-8BF1-47A1-A59D-BA73545CE65A}"/>
    <hyperlink ref="B19" location="'4 e 5'!A1" display="Quadro 5. Sinistralidade no Continente por mês, taxas de variação" xr:uid="{D37473AC-981E-4CBF-BA68-533F8AF28494}"/>
    <hyperlink ref="B24" location="'9 e 10'!A11" display="Quadro 10. Sinistralidade no Continente por natureza, taxas de variação" xr:uid="{AC393800-1116-4E9B-B29A-9668051C28F3}"/>
    <hyperlink ref="B26" location="'11 e 12'!A1" display="Quadro 12. Sinistralidade no Continente por localização, taxas de variação" xr:uid="{4FB07542-6A5C-46A0-BC60-120237B2AF5C}"/>
    <hyperlink ref="B34" location="'19 e 20'!A1" display="Quadro 20. Sinistralidade no Continente por categoria de veículo e peões, taxas de variação" xr:uid="{FF621DCF-8945-45DD-BF5D-B60EA4F68141}"/>
    <hyperlink ref="B28" location="'13 e 14'!A1" display="Quadro 14. Sinistralidade no continente por tipo de via, taxas de variação" xr:uid="{440F005F-FB7E-4DF9-A4E8-9ED624D67231}"/>
    <hyperlink ref="B31" location="'16 e 17'!A1" display="Quadro 17. Sinistralidade no continente por categoria de utilizador, taxas de variação" xr:uid="{46656938-178B-4C1F-82F2-BEE61873A8DF}"/>
    <hyperlink ref="B35" location="'21'!A1" display="Quadro 21. Vítimas mortais por entidade gestora de via (EGV)" xr:uid="{8BC5876E-30C7-4F8B-90A6-71C6193271A5}"/>
  </hyperlinks>
  <pageMargins left="0.25" right="0.25" top="0.75" bottom="0.75" header="0.3" footer="0.3"/>
  <pageSetup paperSize="9" scale="93" orientation="portrait" horizontalDpi="300" verticalDpi="300"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373D4-F9C0-4EEB-9330-CDCD6627411D}">
  <dimension ref="A1:IN37"/>
  <sheetViews>
    <sheetView showGridLines="0" zoomScale="80" zoomScaleNormal="80" workbookViewId="0">
      <selection activeCell="E2" sqref="E2"/>
    </sheetView>
  </sheetViews>
  <sheetFormatPr defaultColWidth="9.109375" defaultRowHeight="15" customHeight="1" x14ac:dyDescent="0.3"/>
  <cols>
    <col min="1" max="1" width="7.88671875" style="63" customWidth="1"/>
    <col min="2" max="2" width="16" style="72" customWidth="1"/>
    <col min="3" max="3" width="54.6640625" style="63" customWidth="1"/>
    <col min="4" max="4" width="3.109375" style="63" customWidth="1"/>
    <col min="5" max="5" width="5.44140625" style="73" customWidth="1"/>
    <col min="6" max="7" width="9.109375" style="73"/>
    <col min="8" max="16384" width="9.109375" style="63"/>
  </cols>
  <sheetData>
    <row r="1" spans="1:248" ht="18.899999999999999" customHeight="1" x14ac:dyDescent="0.3"/>
    <row r="2" spans="1:248" ht="18.899999999999999" customHeight="1" x14ac:dyDescent="0.3">
      <c r="A2" s="255" t="s">
        <v>5</v>
      </c>
      <c r="B2" s="255"/>
      <c r="C2" s="255"/>
      <c r="D2" s="64"/>
      <c r="E2" s="74"/>
      <c r="F2" s="74"/>
      <c r="G2" s="7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row>
    <row r="3" spans="1:248" ht="6" customHeight="1" x14ac:dyDescent="0.3">
      <c r="B3" s="67"/>
      <c r="C3" s="64"/>
      <c r="D3" s="64"/>
      <c r="E3" s="74"/>
      <c r="F3" s="74"/>
      <c r="G3" s="7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row>
    <row r="4" spans="1:248" ht="18.899999999999999" customHeight="1" x14ac:dyDescent="0.3">
      <c r="B4" s="75" t="s">
        <v>6</v>
      </c>
      <c r="C4" s="76" t="s">
        <v>7</v>
      </c>
    </row>
    <row r="5" spans="1:248" ht="18.899999999999999" customHeight="1" x14ac:dyDescent="0.3">
      <c r="B5" s="75" t="s">
        <v>8</v>
      </c>
      <c r="C5" s="76" t="s">
        <v>9</v>
      </c>
    </row>
    <row r="6" spans="1:248" ht="18.899999999999999" customHeight="1" x14ac:dyDescent="0.3">
      <c r="B6" s="75" t="s">
        <v>10</v>
      </c>
      <c r="C6" s="76" t="s">
        <v>11</v>
      </c>
    </row>
    <row r="7" spans="1:248" ht="18.899999999999999" customHeight="1" x14ac:dyDescent="0.3">
      <c r="B7" s="75" t="s">
        <v>12</v>
      </c>
      <c r="C7" s="76" t="s">
        <v>13</v>
      </c>
    </row>
    <row r="8" spans="1:248" ht="18.899999999999999" customHeight="1" x14ac:dyDescent="0.3">
      <c r="B8" s="75" t="s">
        <v>71</v>
      </c>
      <c r="C8" s="76" t="s">
        <v>72</v>
      </c>
    </row>
    <row r="9" spans="1:248" ht="18.899999999999999" customHeight="1" x14ac:dyDescent="0.3">
      <c r="B9" s="77" t="s">
        <v>14</v>
      </c>
      <c r="C9" s="78" t="s">
        <v>15</v>
      </c>
    </row>
    <row r="10" spans="1:248" ht="18.899999999999999" customHeight="1" x14ac:dyDescent="0.3">
      <c r="B10" s="77" t="s">
        <v>16</v>
      </c>
      <c r="C10" s="78" t="s">
        <v>17</v>
      </c>
      <c r="E10" s="79"/>
      <c r="F10" s="79"/>
    </row>
    <row r="11" spans="1:248" ht="18.899999999999999" customHeight="1" x14ac:dyDescent="0.3">
      <c r="B11" s="77" t="s">
        <v>73</v>
      </c>
      <c r="C11" s="78" t="s">
        <v>78</v>
      </c>
      <c r="E11" s="79"/>
      <c r="F11" s="79"/>
    </row>
    <row r="12" spans="1:248" ht="18.899999999999999" customHeight="1" x14ac:dyDescent="0.3">
      <c r="B12" s="77" t="s">
        <v>74</v>
      </c>
      <c r="C12" s="78" t="s">
        <v>75</v>
      </c>
      <c r="E12" s="79"/>
      <c r="F12" s="79"/>
    </row>
    <row r="13" spans="1:248" ht="18.899999999999999" customHeight="1" x14ac:dyDescent="0.3">
      <c r="B13" s="77" t="s">
        <v>76</v>
      </c>
      <c r="C13" s="78" t="s">
        <v>77</v>
      </c>
      <c r="E13" s="79"/>
      <c r="F13" s="79"/>
    </row>
    <row r="14" spans="1:248" ht="18.899999999999999" customHeight="1" x14ac:dyDescent="0.3">
      <c r="B14" s="77" t="s">
        <v>18</v>
      </c>
      <c r="C14" s="78" t="s">
        <v>19</v>
      </c>
      <c r="E14" s="79"/>
      <c r="F14" s="79"/>
    </row>
    <row r="15" spans="1:248" ht="18.899999999999999" customHeight="1" x14ac:dyDescent="0.3">
      <c r="B15" s="77" t="s">
        <v>20</v>
      </c>
      <c r="C15" s="78" t="s">
        <v>21</v>
      </c>
      <c r="E15" s="79"/>
      <c r="F15" s="79"/>
    </row>
    <row r="16" spans="1:248" ht="18.899999999999999" customHeight="1" x14ac:dyDescent="0.3">
      <c r="B16" s="80" t="s">
        <v>22</v>
      </c>
      <c r="C16" s="78" t="s">
        <v>23</v>
      </c>
      <c r="E16" s="79"/>
      <c r="F16" s="79"/>
    </row>
    <row r="17" spans="1:6" ht="18.899999999999999" customHeight="1" x14ac:dyDescent="0.3">
      <c r="B17" s="80" t="s">
        <v>79</v>
      </c>
      <c r="C17" s="78" t="s">
        <v>80</v>
      </c>
      <c r="E17" s="79"/>
      <c r="F17" s="79"/>
    </row>
    <row r="18" spans="1:6" ht="18.899999999999999" customHeight="1" x14ac:dyDescent="0.3">
      <c r="B18" s="80" t="s">
        <v>24</v>
      </c>
      <c r="C18" s="78" t="s">
        <v>25</v>
      </c>
      <c r="E18" s="79"/>
      <c r="F18" s="79"/>
    </row>
    <row r="19" spans="1:6" ht="18.899999999999999" customHeight="1" x14ac:dyDescent="0.3">
      <c r="B19" s="80" t="s">
        <v>81</v>
      </c>
      <c r="C19" s="78" t="s">
        <v>82</v>
      </c>
      <c r="E19" s="79"/>
      <c r="F19" s="79"/>
    </row>
    <row r="20" spans="1:6" ht="18.899999999999999" customHeight="1" x14ac:dyDescent="0.3">
      <c r="B20" s="77" t="s">
        <v>26</v>
      </c>
      <c r="C20" s="78" t="s">
        <v>27</v>
      </c>
      <c r="E20" s="79"/>
      <c r="F20" s="79"/>
    </row>
    <row r="21" spans="1:6" ht="18.899999999999999" customHeight="1" x14ac:dyDescent="0.3">
      <c r="B21" s="77" t="s">
        <v>28</v>
      </c>
      <c r="C21" s="78" t="s">
        <v>29</v>
      </c>
      <c r="E21" s="79"/>
      <c r="F21" s="79"/>
    </row>
    <row r="22" spans="1:6" ht="18.899999999999999" customHeight="1" x14ac:dyDescent="0.3">
      <c r="A22" s="72"/>
      <c r="B22" s="77" t="s">
        <v>38</v>
      </c>
      <c r="C22" s="78" t="s">
        <v>39</v>
      </c>
      <c r="E22" s="79"/>
      <c r="F22" s="79"/>
    </row>
    <row r="23" spans="1:6" ht="18.899999999999999" customHeight="1" x14ac:dyDescent="0.3">
      <c r="A23" s="72"/>
      <c r="B23" s="80" t="s">
        <v>30</v>
      </c>
      <c r="C23" s="78" t="s">
        <v>128</v>
      </c>
      <c r="E23" s="79"/>
      <c r="F23" s="79"/>
    </row>
    <row r="24" spans="1:6" ht="18.899999999999999" customHeight="1" x14ac:dyDescent="0.3">
      <c r="A24" s="72"/>
      <c r="B24" s="80" t="s">
        <v>31</v>
      </c>
      <c r="C24" s="78" t="s">
        <v>150</v>
      </c>
      <c r="E24" s="79"/>
      <c r="F24" s="79"/>
    </row>
    <row r="25" spans="1:6" ht="18.899999999999999" customHeight="1" x14ac:dyDescent="0.3">
      <c r="A25" s="72"/>
      <c r="B25" s="81" t="s">
        <v>32</v>
      </c>
      <c r="C25" s="82" t="s">
        <v>33</v>
      </c>
      <c r="E25" s="79"/>
      <c r="F25" s="79"/>
    </row>
    <row r="26" spans="1:6" ht="18.899999999999999" customHeight="1" x14ac:dyDescent="0.3">
      <c r="A26" s="72"/>
      <c r="E26" s="79"/>
      <c r="F26" s="79"/>
    </row>
    <row r="27" spans="1:6" ht="18.899999999999999" customHeight="1" x14ac:dyDescent="0.3"/>
    <row r="28" spans="1:6" ht="18.899999999999999" customHeight="1" x14ac:dyDescent="0.3"/>
    <row r="29" spans="1:6" ht="18.899999999999999" customHeight="1" x14ac:dyDescent="0.3"/>
    <row r="30" spans="1:6" ht="18.899999999999999" customHeight="1" x14ac:dyDescent="0.3"/>
    <row r="31" spans="1:6" ht="18.899999999999999" customHeight="1" x14ac:dyDescent="0.3"/>
    <row r="32" spans="1:6" ht="18.899999999999999" customHeight="1" x14ac:dyDescent="0.3"/>
    <row r="33" ht="18.899999999999999" customHeight="1" x14ac:dyDescent="0.3"/>
    <row r="34" ht="18.899999999999999" customHeight="1" x14ac:dyDescent="0.3"/>
    <row r="35" ht="18.899999999999999" customHeight="1" x14ac:dyDescent="0.3"/>
    <row r="36" ht="18.899999999999999" customHeight="1" x14ac:dyDescent="0.3"/>
    <row r="37" ht="18.899999999999999" customHeight="1" x14ac:dyDescent="0.3"/>
  </sheetData>
  <mergeCells count="1">
    <mergeCell ref="A2:C2"/>
  </mergeCells>
  <pageMargins left="0.78740157480314965" right="0.78740157480314965" top="0.78740157480314965" bottom="0.78740157480314965" header="0" footer="0"/>
  <pageSetup paperSize="9" fitToHeight="2" orientation="portrait"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C5E91-DD61-47DC-AD57-2BCC7D1A2205}">
  <sheetPr>
    <pageSetUpPr fitToPage="1"/>
  </sheetPr>
  <dimension ref="A1:AA48"/>
  <sheetViews>
    <sheetView showGridLines="0" zoomScaleNormal="100" workbookViewId="0">
      <selection activeCell="G2" sqref="G2"/>
    </sheetView>
  </sheetViews>
  <sheetFormatPr defaultColWidth="9.109375" defaultRowHeight="12" x14ac:dyDescent="0.25"/>
  <cols>
    <col min="1" max="1" width="18.6640625" style="3" customWidth="1"/>
    <col min="2" max="13" width="7.88671875" style="3" customWidth="1"/>
    <col min="14" max="14" width="2.88671875" style="3" customWidth="1"/>
    <col min="15" max="16384" width="9.109375" style="3"/>
  </cols>
  <sheetData>
    <row r="1" spans="1:27" ht="5.25" customHeight="1" x14ac:dyDescent="0.25"/>
    <row r="2" spans="1:27" ht="18.899999999999999" customHeight="1" x14ac:dyDescent="0.3">
      <c r="A2" s="13" t="s">
        <v>203</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1"/>
      <c r="B3" s="1"/>
      <c r="C3" s="1"/>
      <c r="D3" s="1"/>
      <c r="E3" s="1"/>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56" t="s">
        <v>172</v>
      </c>
      <c r="B4" s="258" t="s">
        <v>6</v>
      </c>
      <c r="C4" s="259"/>
      <c r="D4" s="260"/>
      <c r="E4" s="258" t="s">
        <v>31</v>
      </c>
      <c r="F4" s="259"/>
      <c r="G4" s="260"/>
      <c r="H4" s="259" t="s">
        <v>18</v>
      </c>
      <c r="I4" s="259"/>
      <c r="J4" s="259"/>
      <c r="K4" s="258" t="s">
        <v>20</v>
      </c>
      <c r="L4" s="259"/>
      <c r="M4" s="259"/>
      <c r="N4" s="1"/>
      <c r="O4" s="1"/>
      <c r="P4" s="1"/>
      <c r="Q4" s="1"/>
      <c r="R4" s="1"/>
      <c r="S4" s="1"/>
      <c r="T4" s="1"/>
      <c r="U4" s="1"/>
      <c r="V4" s="1"/>
      <c r="W4" s="1"/>
      <c r="X4" s="1"/>
      <c r="Y4" s="1"/>
      <c r="Z4" s="1"/>
      <c r="AA4" s="1"/>
    </row>
    <row r="5" spans="1:27" ht="30" customHeight="1" x14ac:dyDescent="0.25">
      <c r="A5" s="257"/>
      <c r="B5" s="42">
        <v>2019</v>
      </c>
      <c r="C5" s="43">
        <v>2026</v>
      </c>
      <c r="D5" s="44" t="s">
        <v>206</v>
      </c>
      <c r="E5" s="42">
        <v>2019</v>
      </c>
      <c r="F5" s="43">
        <v>2026</v>
      </c>
      <c r="G5" s="44" t="s">
        <v>206</v>
      </c>
      <c r="H5" s="42">
        <v>2019</v>
      </c>
      <c r="I5" s="43">
        <v>2026</v>
      </c>
      <c r="J5" s="44" t="s">
        <v>206</v>
      </c>
      <c r="K5" s="42">
        <v>2019</v>
      </c>
      <c r="L5" s="43">
        <v>2026</v>
      </c>
      <c r="M5" s="44" t="s">
        <v>206</v>
      </c>
      <c r="N5" s="1"/>
      <c r="O5" s="1"/>
      <c r="P5" s="1"/>
      <c r="Q5" s="1"/>
      <c r="R5" s="1"/>
      <c r="S5" s="1"/>
      <c r="T5" s="1"/>
      <c r="U5" s="1"/>
      <c r="V5" s="1"/>
      <c r="W5" s="1"/>
      <c r="X5" s="1"/>
      <c r="Y5" s="1"/>
      <c r="Z5" s="1"/>
      <c r="AA5" s="1"/>
    </row>
    <row r="6" spans="1:27" ht="18.899999999999999" customHeight="1" x14ac:dyDescent="0.25">
      <c r="A6" s="24" t="s">
        <v>34</v>
      </c>
      <c r="B6" s="93">
        <v>8049</v>
      </c>
      <c r="C6" s="94">
        <v>7772</v>
      </c>
      <c r="D6" s="95">
        <f>(C6/B6)-1</f>
        <v>-3.4414212945707567E-2</v>
      </c>
      <c r="E6" s="93">
        <v>117</v>
      </c>
      <c r="F6" s="94">
        <v>103</v>
      </c>
      <c r="G6" s="95">
        <f>(F6/E6)-1</f>
        <v>-0.11965811965811968</v>
      </c>
      <c r="H6" s="94">
        <v>489</v>
      </c>
      <c r="I6" s="94">
        <v>498</v>
      </c>
      <c r="J6" s="96">
        <f>(I6/H6)-1</f>
        <v>1.8404907975460016E-2</v>
      </c>
      <c r="K6" s="93">
        <v>9647</v>
      </c>
      <c r="L6" s="94">
        <v>9010</v>
      </c>
      <c r="M6" s="96">
        <f>(L6/K6)-1</f>
        <v>-6.6030890432258738E-2</v>
      </c>
      <c r="N6" s="1"/>
      <c r="O6" s="1"/>
      <c r="P6" s="1"/>
      <c r="Q6" s="1"/>
      <c r="R6" s="1"/>
      <c r="S6" s="1"/>
      <c r="T6" s="27"/>
      <c r="U6" s="1"/>
      <c r="V6" s="1"/>
      <c r="W6" s="1"/>
      <c r="X6" s="1"/>
      <c r="Y6" s="1"/>
      <c r="Z6" s="1"/>
      <c r="AA6" s="1"/>
    </row>
    <row r="7" spans="1:27" ht="18.899999999999999" customHeight="1" x14ac:dyDescent="0.25">
      <c r="A7" s="24" t="s">
        <v>36</v>
      </c>
      <c r="B7" s="93">
        <v>132</v>
      </c>
      <c r="C7" s="94">
        <v>121</v>
      </c>
      <c r="D7" s="95">
        <f t="shared" ref="D7:D9" si="0">(C7/B7)-1</f>
        <v>-8.333333333333337E-2</v>
      </c>
      <c r="E7" s="93">
        <v>0</v>
      </c>
      <c r="F7" s="94">
        <v>1</v>
      </c>
      <c r="G7" s="97" t="s">
        <v>132</v>
      </c>
      <c r="H7" s="94">
        <v>23</v>
      </c>
      <c r="I7" s="94">
        <v>35</v>
      </c>
      <c r="J7" s="96">
        <f t="shared" ref="J7:J9" si="1">(I7/H7)-1</f>
        <v>0.52173913043478271</v>
      </c>
      <c r="K7" s="93">
        <v>146</v>
      </c>
      <c r="L7" s="94">
        <v>136</v>
      </c>
      <c r="M7" s="96">
        <f t="shared" ref="M7:M9" si="2">(L7/K7)-1</f>
        <v>-6.8493150684931559E-2</v>
      </c>
      <c r="N7" s="1"/>
      <c r="O7" s="1"/>
      <c r="P7" s="1"/>
      <c r="Q7" s="1"/>
      <c r="R7" s="1"/>
      <c r="S7" s="1"/>
      <c r="T7" s="1"/>
      <c r="U7" s="1"/>
      <c r="V7" s="1"/>
      <c r="W7" s="1"/>
      <c r="X7" s="1"/>
      <c r="Y7" s="1"/>
      <c r="Z7" s="1"/>
      <c r="AA7" s="1"/>
    </row>
    <row r="8" spans="1:27" ht="18.899999999999999" customHeight="1" x14ac:dyDescent="0.25">
      <c r="A8" s="24" t="s">
        <v>37</v>
      </c>
      <c r="B8" s="93">
        <v>240</v>
      </c>
      <c r="C8" s="94">
        <v>272</v>
      </c>
      <c r="D8" s="95">
        <f t="shared" si="0"/>
        <v>0.1333333333333333</v>
      </c>
      <c r="E8" s="93">
        <v>3</v>
      </c>
      <c r="F8" s="94">
        <v>1</v>
      </c>
      <c r="G8" s="95">
        <f t="shared" ref="G8:G9" si="3">(F8/E8)-1</f>
        <v>-0.66666666666666674</v>
      </c>
      <c r="H8" s="94">
        <v>21</v>
      </c>
      <c r="I8" s="94">
        <v>26</v>
      </c>
      <c r="J8" s="96">
        <f t="shared" si="1"/>
        <v>0.23809523809523814</v>
      </c>
      <c r="K8" s="93">
        <v>268</v>
      </c>
      <c r="L8" s="94">
        <v>319</v>
      </c>
      <c r="M8" s="96">
        <f t="shared" si="2"/>
        <v>0.19029850746268662</v>
      </c>
      <c r="N8" s="1"/>
      <c r="O8" s="1"/>
      <c r="P8" s="1"/>
      <c r="Q8" s="1"/>
      <c r="R8" s="1"/>
      <c r="S8" s="1"/>
      <c r="T8" s="1"/>
      <c r="U8" s="1"/>
      <c r="V8" s="1"/>
      <c r="W8" s="1"/>
      <c r="X8" s="1"/>
      <c r="Y8" s="1"/>
      <c r="Z8" s="1"/>
      <c r="AA8" s="1"/>
    </row>
    <row r="9" spans="1:27" ht="18.899999999999999" customHeight="1" thickBot="1" x14ac:dyDescent="0.3">
      <c r="A9" s="62" t="s">
        <v>35</v>
      </c>
      <c r="B9" s="98">
        <f>SUM(B6:B8)</f>
        <v>8421</v>
      </c>
      <c r="C9" s="99">
        <f>SUM(C6:C8)</f>
        <v>8165</v>
      </c>
      <c r="D9" s="100">
        <f t="shared" si="0"/>
        <v>-3.0400190001187544E-2</v>
      </c>
      <c r="E9" s="98">
        <f>SUM(E6:E8)</f>
        <v>120</v>
      </c>
      <c r="F9" s="99">
        <f>SUM(F6:F8)</f>
        <v>105</v>
      </c>
      <c r="G9" s="100">
        <f t="shared" si="3"/>
        <v>-0.125</v>
      </c>
      <c r="H9" s="99">
        <f>SUM(H6:H8)</f>
        <v>533</v>
      </c>
      <c r="I9" s="99">
        <f>SUM(I6:I8)</f>
        <v>559</v>
      </c>
      <c r="J9" s="101">
        <f t="shared" si="1"/>
        <v>4.8780487804878092E-2</v>
      </c>
      <c r="K9" s="98">
        <f>SUM(K6:K8)</f>
        <v>10061</v>
      </c>
      <c r="L9" s="99">
        <f>SUM(L6:L8)</f>
        <v>9465</v>
      </c>
      <c r="M9" s="101">
        <f t="shared" si="2"/>
        <v>-5.9238644269953289E-2</v>
      </c>
      <c r="N9" s="1"/>
      <c r="O9" s="1"/>
      <c r="P9" s="1"/>
      <c r="Q9" s="1"/>
      <c r="R9" s="1"/>
      <c r="S9" s="1"/>
      <c r="T9" s="1"/>
      <c r="U9" s="1"/>
      <c r="V9" s="1"/>
      <c r="W9" s="1"/>
      <c r="X9" s="1"/>
      <c r="Y9" s="1"/>
      <c r="Z9" s="1"/>
      <c r="AA9" s="1"/>
    </row>
    <row r="10" spans="1:27"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27"/>
      <c r="F15" s="1"/>
      <c r="G15" s="1"/>
      <c r="H15" s="1"/>
      <c r="I15" s="1"/>
      <c r="J15" s="1"/>
      <c r="K15" s="1"/>
      <c r="L15" s="1"/>
      <c r="M15" s="1"/>
      <c r="N15" s="1"/>
      <c r="O15" s="1"/>
      <c r="P15" s="1"/>
      <c r="Q15" s="1"/>
      <c r="R15" s="1"/>
      <c r="S15" s="1"/>
      <c r="T15" s="1"/>
      <c r="U15" s="1"/>
      <c r="V15" s="1"/>
      <c r="W15" s="1"/>
      <c r="X15" s="1"/>
      <c r="Y15" s="1"/>
      <c r="Z15" s="1"/>
      <c r="AA15" s="1"/>
    </row>
    <row r="16" spans="1:2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5">
    <mergeCell ref="A4:A5"/>
    <mergeCell ref="B4:D4"/>
    <mergeCell ref="E4:G4"/>
    <mergeCell ref="H4:J4"/>
    <mergeCell ref="K4:M4"/>
  </mergeCells>
  <printOptions horizontalCentered="1"/>
  <pageMargins left="0.70866141732283472" right="0.70866141732283472" top="0.74803149606299213" bottom="0.74803149606299213" header="0.31496062992125984" footer="0.31496062992125984"/>
  <pageSetup paperSize="9" scale="75" orientation="portrait" verticalDpi="0" r:id="rId1"/>
  <ignoredErrors>
    <ignoredError sqref="B9:C9 E9:F9 H9:I9 K9:L9" formulaRange="1"/>
    <ignoredError sqref="D9 G9 J9" formula="1"/>
    <ignoredError sqref="D6" evalErro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CF864-A9E4-451A-B473-D736C7150D8F}">
  <sheetPr>
    <pageSetUpPr fitToPage="1"/>
  </sheetPr>
  <dimension ref="A1:AA48"/>
  <sheetViews>
    <sheetView showGridLines="0" zoomScaleNormal="100" workbookViewId="0">
      <selection activeCell="G2" sqref="G2"/>
    </sheetView>
  </sheetViews>
  <sheetFormatPr defaultColWidth="9.109375" defaultRowHeight="12" x14ac:dyDescent="0.25"/>
  <cols>
    <col min="1" max="1" width="18.6640625" style="3" customWidth="1"/>
    <col min="2" max="13" width="7.88671875" style="3" customWidth="1"/>
    <col min="14" max="16384" width="9.109375" style="3"/>
  </cols>
  <sheetData>
    <row r="1" spans="1:27" ht="6" customHeight="1" x14ac:dyDescent="0.25"/>
    <row r="2" spans="1:27" ht="18.899999999999999" customHeight="1" x14ac:dyDescent="0.3">
      <c r="A2" s="13" t="s">
        <v>213</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1"/>
      <c r="B3" s="1"/>
      <c r="C3" s="1"/>
      <c r="D3" s="1"/>
      <c r="E3" s="1"/>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56" t="str">
        <f>+'1'!A4</f>
        <v>Janeiro-março</v>
      </c>
      <c r="B4" s="258" t="s">
        <v>6</v>
      </c>
      <c r="C4" s="259"/>
      <c r="D4" s="260"/>
      <c r="E4" s="259" t="s">
        <v>31</v>
      </c>
      <c r="F4" s="259"/>
      <c r="G4" s="259"/>
      <c r="H4" s="261" t="s">
        <v>18</v>
      </c>
      <c r="I4" s="259"/>
      <c r="J4" s="262"/>
      <c r="K4" s="259" t="s">
        <v>20</v>
      </c>
      <c r="L4" s="259"/>
      <c r="M4" s="259"/>
      <c r="N4" s="1"/>
      <c r="O4" s="1"/>
      <c r="P4" s="1"/>
      <c r="Q4" s="1"/>
      <c r="R4" s="1"/>
      <c r="S4" s="1"/>
      <c r="T4" s="1"/>
      <c r="U4" s="1"/>
      <c r="V4" s="1"/>
      <c r="W4" s="1"/>
      <c r="X4" s="1"/>
      <c r="Y4" s="1"/>
      <c r="Z4" s="1"/>
      <c r="AA4" s="1"/>
    </row>
    <row r="5" spans="1:27" ht="30" customHeight="1" x14ac:dyDescent="0.25">
      <c r="A5" s="257"/>
      <c r="B5" s="42">
        <v>2025</v>
      </c>
      <c r="C5" s="43">
        <v>2026</v>
      </c>
      <c r="D5" s="44" t="s">
        <v>204</v>
      </c>
      <c r="E5" s="42">
        <v>2025</v>
      </c>
      <c r="F5" s="43">
        <v>2026</v>
      </c>
      <c r="G5" s="44" t="s">
        <v>204</v>
      </c>
      <c r="H5" s="42">
        <v>2025</v>
      </c>
      <c r="I5" s="43">
        <v>2026</v>
      </c>
      <c r="J5" s="44" t="s">
        <v>204</v>
      </c>
      <c r="K5" s="42">
        <v>2025</v>
      </c>
      <c r="L5" s="43">
        <v>2026</v>
      </c>
      <c r="M5" s="44" t="s">
        <v>204</v>
      </c>
      <c r="N5" s="1"/>
      <c r="O5" s="1"/>
      <c r="P5" s="1"/>
      <c r="Q5" s="1"/>
      <c r="R5" s="1"/>
      <c r="S5" s="1"/>
      <c r="T5" s="1"/>
      <c r="U5" s="1"/>
      <c r="V5" s="1"/>
      <c r="W5" s="1"/>
      <c r="X5" s="1"/>
      <c r="Y5" s="1"/>
      <c r="Z5" s="1"/>
      <c r="AA5" s="1"/>
    </row>
    <row r="6" spans="1:27" ht="18.899999999999999" customHeight="1" x14ac:dyDescent="0.25">
      <c r="A6" s="24" t="s">
        <v>34</v>
      </c>
      <c r="B6" s="93">
        <v>7912</v>
      </c>
      <c r="C6" s="94">
        <v>7772</v>
      </c>
      <c r="D6" s="95">
        <f>(C6/B6)-1</f>
        <v>-1.7694641051567261E-2</v>
      </c>
      <c r="E6" s="94">
        <v>87</v>
      </c>
      <c r="F6" s="94">
        <v>103</v>
      </c>
      <c r="G6" s="96">
        <f>(F6/E6)-1</f>
        <v>0.18390804597701149</v>
      </c>
      <c r="H6" s="102">
        <v>497</v>
      </c>
      <c r="I6" s="94">
        <v>498</v>
      </c>
      <c r="J6" s="103">
        <f>(I6/H6)-1</f>
        <v>2.012072434607548E-3</v>
      </c>
      <c r="K6" s="94">
        <v>9219</v>
      </c>
      <c r="L6" s="94">
        <v>9010</v>
      </c>
      <c r="M6" s="96">
        <f>(L6/K6)-1</f>
        <v>-2.267057164551467E-2</v>
      </c>
      <c r="N6" s="1"/>
      <c r="O6" s="1"/>
      <c r="P6" s="1"/>
      <c r="Q6" s="1"/>
      <c r="R6" s="1"/>
      <c r="S6" s="1"/>
      <c r="T6" s="1"/>
      <c r="U6" s="1"/>
      <c r="V6" s="1"/>
      <c r="W6" s="1"/>
      <c r="X6" s="1"/>
      <c r="Y6" s="1"/>
      <c r="Z6" s="1"/>
      <c r="AA6" s="1"/>
    </row>
    <row r="7" spans="1:27" ht="18.899999999999999" customHeight="1" x14ac:dyDescent="0.25">
      <c r="A7" s="24" t="s">
        <v>36</v>
      </c>
      <c r="B7" s="93">
        <v>131</v>
      </c>
      <c r="C7" s="94">
        <v>121</v>
      </c>
      <c r="D7" s="95">
        <f t="shared" ref="D7:D8" si="0">(C7/B7)-1</f>
        <v>-7.6335877862595436E-2</v>
      </c>
      <c r="E7" s="94">
        <v>2</v>
      </c>
      <c r="F7" s="94">
        <v>1</v>
      </c>
      <c r="G7" s="96">
        <f>(F7/E7)-1</f>
        <v>-0.5</v>
      </c>
      <c r="H7" s="102">
        <v>19</v>
      </c>
      <c r="I7" s="94">
        <v>35</v>
      </c>
      <c r="J7" s="103">
        <f t="shared" ref="J7:J8" si="1">(I7/H7)-1</f>
        <v>0.84210526315789469</v>
      </c>
      <c r="K7" s="94">
        <v>162</v>
      </c>
      <c r="L7" s="94">
        <v>136</v>
      </c>
      <c r="M7" s="96">
        <f t="shared" ref="M7:M8" si="2">(L7/K7)-1</f>
        <v>-0.16049382716049387</v>
      </c>
      <c r="N7" s="1"/>
      <c r="O7" s="1"/>
      <c r="P7" s="1"/>
      <c r="Q7" s="1"/>
      <c r="R7" s="1"/>
      <c r="S7" s="1"/>
      <c r="T7" s="1"/>
      <c r="U7" s="1"/>
      <c r="V7" s="1"/>
      <c r="W7" s="1"/>
      <c r="X7" s="1"/>
      <c r="Y7" s="1"/>
      <c r="Z7" s="1"/>
      <c r="AA7" s="1"/>
    </row>
    <row r="8" spans="1:27" ht="18.899999999999999" customHeight="1" x14ac:dyDescent="0.25">
      <c r="A8" s="24" t="s">
        <v>37</v>
      </c>
      <c r="B8" s="93">
        <v>232</v>
      </c>
      <c r="C8" s="94">
        <v>272</v>
      </c>
      <c r="D8" s="95">
        <f t="shared" si="0"/>
        <v>0.17241379310344818</v>
      </c>
      <c r="E8" s="94">
        <v>2</v>
      </c>
      <c r="F8" s="94">
        <v>1</v>
      </c>
      <c r="G8" s="96">
        <f t="shared" ref="G8" si="3">(F8/E8)-1</f>
        <v>-0.5</v>
      </c>
      <c r="H8" s="102">
        <v>17</v>
      </c>
      <c r="I8" s="94">
        <v>26</v>
      </c>
      <c r="J8" s="103">
        <f t="shared" si="1"/>
        <v>0.52941176470588225</v>
      </c>
      <c r="K8" s="94">
        <v>263</v>
      </c>
      <c r="L8" s="94">
        <v>319</v>
      </c>
      <c r="M8" s="96">
        <f t="shared" si="2"/>
        <v>0.21292775665399244</v>
      </c>
      <c r="N8" s="1"/>
      <c r="O8" s="1"/>
      <c r="P8" s="1"/>
      <c r="Q8" s="1"/>
      <c r="R8" s="1"/>
      <c r="S8" s="1"/>
      <c r="T8" s="1"/>
      <c r="U8" s="1"/>
      <c r="V8" s="1"/>
      <c r="W8" s="1"/>
      <c r="X8" s="1"/>
      <c r="Y8" s="1"/>
      <c r="Z8" s="1"/>
      <c r="AA8" s="1"/>
    </row>
    <row r="9" spans="1:27" ht="18.899999999999999" customHeight="1" thickBot="1" x14ac:dyDescent="0.3">
      <c r="A9" s="62" t="s">
        <v>35</v>
      </c>
      <c r="B9" s="98">
        <f>SUM(B6:B8)</f>
        <v>8275</v>
      </c>
      <c r="C9" s="99">
        <f>SUM(C6:C8)</f>
        <v>8165</v>
      </c>
      <c r="D9" s="100">
        <f>(C9/B9)-1</f>
        <v>-1.3293051359516639E-2</v>
      </c>
      <c r="E9" s="98">
        <f>SUM(E6:E8)</f>
        <v>91</v>
      </c>
      <c r="F9" s="99">
        <f>SUM(F6:F8)</f>
        <v>105</v>
      </c>
      <c r="G9" s="100">
        <f>(F9/E9)-1</f>
        <v>0.15384615384615374</v>
      </c>
      <c r="H9" s="99">
        <f>SUM(H6:H8)</f>
        <v>533</v>
      </c>
      <c r="I9" s="99">
        <f>SUM(I6:I8)</f>
        <v>559</v>
      </c>
      <c r="J9" s="101">
        <f>(I9/H9)-1</f>
        <v>4.8780487804878092E-2</v>
      </c>
      <c r="K9" s="98">
        <f>SUM(K6:K8)</f>
        <v>9644</v>
      </c>
      <c r="L9" s="99">
        <f>SUM(L6:L8)</f>
        <v>9465</v>
      </c>
      <c r="M9" s="101">
        <f>(L9/K9)-1</f>
        <v>-1.8560763168809613E-2</v>
      </c>
      <c r="N9" s="1"/>
      <c r="O9" s="1"/>
      <c r="P9" s="1"/>
      <c r="Q9" s="1"/>
      <c r="R9" s="1"/>
      <c r="S9" s="1"/>
      <c r="T9" s="1"/>
      <c r="U9" s="1"/>
      <c r="V9" s="1"/>
      <c r="W9" s="1"/>
      <c r="X9" s="1"/>
      <c r="Y9" s="1"/>
      <c r="Z9" s="1"/>
      <c r="AA9" s="1"/>
    </row>
    <row r="10" spans="1:27"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5">
    <mergeCell ref="A4:A5"/>
    <mergeCell ref="B4:D4"/>
    <mergeCell ref="E4:G4"/>
    <mergeCell ref="H4:J4"/>
    <mergeCell ref="K4:M4"/>
  </mergeCells>
  <printOptions horizontalCentered="1"/>
  <pageMargins left="0.70866141732283472" right="0.70866141732283472" top="0.74803149606299213" bottom="0.74803149606299213" header="0.31496062992125984" footer="0.31496062992125984"/>
  <pageSetup paperSize="9" scale="71" orientation="portrait" verticalDpi="0" r:id="rId1"/>
  <ignoredErrors>
    <ignoredError sqref="B9:C9 E9:F9 H9:I9 K9:L9" formulaRange="1"/>
    <ignoredError sqref="D9 G9 J9"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F36CB-03ED-4E7F-88B1-81C29D645709}">
  <sheetPr>
    <tabColor theme="0" tint="-4.9989318521683403E-2"/>
    <pageSetUpPr fitToPage="1"/>
  </sheetPr>
  <dimension ref="A1:AA42"/>
  <sheetViews>
    <sheetView showGridLines="0" zoomScaleNormal="100" workbookViewId="0">
      <selection activeCell="F2" sqref="F2"/>
    </sheetView>
  </sheetViews>
  <sheetFormatPr defaultColWidth="9.109375" defaultRowHeight="12" x14ac:dyDescent="0.25"/>
  <cols>
    <col min="1" max="1" width="21.6640625" style="3" customWidth="1"/>
    <col min="2" max="9" width="9.33203125" style="3" customWidth="1"/>
    <col min="10" max="10" width="3" style="3" customWidth="1"/>
    <col min="11" max="16384" width="9.109375" style="3"/>
  </cols>
  <sheetData>
    <row r="1" spans="1:27" ht="4.5" customHeight="1" x14ac:dyDescent="0.25"/>
    <row r="2" spans="1:27" ht="18.899999999999999" customHeight="1" x14ac:dyDescent="0.3">
      <c r="A2" s="13" t="s">
        <v>138</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x14ac:dyDescent="0.25">
      <c r="A3" s="2"/>
      <c r="B3" s="2"/>
      <c r="C3" s="2"/>
      <c r="D3" s="2"/>
      <c r="E3" s="2"/>
      <c r="F3" s="1"/>
      <c r="G3" s="1"/>
      <c r="H3" s="1"/>
      <c r="I3" s="1"/>
      <c r="J3" s="1"/>
      <c r="K3" s="1"/>
      <c r="L3" s="1"/>
      <c r="M3" s="1"/>
      <c r="N3" s="1"/>
      <c r="O3" s="1"/>
      <c r="P3" s="1"/>
      <c r="Q3" s="1"/>
      <c r="R3" s="1"/>
      <c r="S3" s="1"/>
      <c r="T3" s="1"/>
      <c r="U3" s="1"/>
      <c r="V3" s="1"/>
      <c r="W3" s="1"/>
      <c r="X3" s="1"/>
      <c r="Y3" s="1"/>
      <c r="Z3" s="1"/>
      <c r="AA3" s="1"/>
    </row>
    <row r="4" spans="1:27" ht="30" customHeight="1" x14ac:dyDescent="0.25">
      <c r="A4" s="56" t="s">
        <v>126</v>
      </c>
      <c r="B4" s="57" t="s">
        <v>6</v>
      </c>
      <c r="C4" s="26" t="s">
        <v>40</v>
      </c>
      <c r="D4" s="58" t="s">
        <v>8</v>
      </c>
      <c r="E4" s="57" t="s">
        <v>41</v>
      </c>
      <c r="F4" s="26" t="s">
        <v>31</v>
      </c>
      <c r="G4" s="26" t="s">
        <v>18</v>
      </c>
      <c r="H4" s="58" t="s">
        <v>20</v>
      </c>
      <c r="I4" s="26" t="s">
        <v>24</v>
      </c>
      <c r="J4" s="1"/>
      <c r="K4" s="1"/>
      <c r="L4" s="1"/>
      <c r="M4" s="1"/>
      <c r="N4" s="1"/>
      <c r="O4" s="1"/>
      <c r="P4" s="1"/>
      <c r="Q4" s="1"/>
      <c r="R4" s="1"/>
      <c r="S4" s="1"/>
      <c r="T4" s="1"/>
      <c r="U4" s="1"/>
      <c r="V4" s="1"/>
      <c r="W4" s="1"/>
      <c r="X4" s="1"/>
      <c r="Y4" s="1"/>
      <c r="Z4" s="1"/>
      <c r="AA4" s="1"/>
    </row>
    <row r="5" spans="1:27" ht="18.899999999999999" customHeight="1" x14ac:dyDescent="0.25">
      <c r="A5" s="56">
        <v>2017</v>
      </c>
      <c r="B5" s="104">
        <v>7397</v>
      </c>
      <c r="C5" s="105">
        <v>468</v>
      </c>
      <c r="D5" s="106">
        <v>93</v>
      </c>
      <c r="E5" s="107">
        <f t="shared" ref="E5:E6" si="0">F5+G5+H5</f>
        <v>9400</v>
      </c>
      <c r="F5" s="105">
        <v>98</v>
      </c>
      <c r="G5" s="105">
        <v>434</v>
      </c>
      <c r="H5" s="106">
        <v>8868</v>
      </c>
      <c r="I5" s="108">
        <f t="shared" ref="I5:I6" si="1">F5/B5*100</f>
        <v>1.3248614303095849</v>
      </c>
      <c r="J5" s="1"/>
      <c r="K5" s="1"/>
      <c r="L5" s="1"/>
      <c r="M5" s="1"/>
      <c r="N5" s="1"/>
      <c r="O5" s="1"/>
      <c r="P5" s="1"/>
      <c r="Q5" s="1"/>
      <c r="R5" s="1"/>
      <c r="S5" s="1"/>
      <c r="T5" s="1"/>
      <c r="U5" s="1"/>
      <c r="V5" s="1"/>
      <c r="W5" s="1"/>
      <c r="X5" s="1"/>
      <c r="Y5" s="1"/>
      <c r="Z5" s="1"/>
      <c r="AA5" s="1"/>
    </row>
    <row r="6" spans="1:27" ht="18.899999999999999" customHeight="1" x14ac:dyDescent="0.25">
      <c r="A6" s="56">
        <v>2018</v>
      </c>
      <c r="B6" s="104">
        <v>7661</v>
      </c>
      <c r="C6" s="105">
        <v>456</v>
      </c>
      <c r="D6" s="106">
        <v>107</v>
      </c>
      <c r="E6" s="107">
        <f t="shared" si="0"/>
        <v>9775</v>
      </c>
      <c r="F6" s="105">
        <v>112</v>
      </c>
      <c r="G6" s="105">
        <v>391</v>
      </c>
      <c r="H6" s="106">
        <v>9272</v>
      </c>
      <c r="I6" s="108">
        <f t="shared" si="1"/>
        <v>1.4619501370578254</v>
      </c>
      <c r="J6" s="1"/>
      <c r="K6" s="1"/>
      <c r="L6" s="1"/>
      <c r="M6" s="1"/>
      <c r="N6" s="1"/>
      <c r="O6" s="1"/>
      <c r="P6" s="1"/>
      <c r="Q6" s="1"/>
      <c r="R6" s="1"/>
      <c r="S6" s="1"/>
      <c r="T6" s="1"/>
      <c r="U6" s="1"/>
      <c r="V6" s="1"/>
      <c r="W6" s="1"/>
      <c r="X6" s="1"/>
      <c r="Y6" s="1"/>
      <c r="Z6" s="1"/>
      <c r="AA6" s="1"/>
    </row>
    <row r="7" spans="1:27" ht="18.899999999999999" customHeight="1" x14ac:dyDescent="0.25">
      <c r="A7" s="59">
        <v>2019</v>
      </c>
      <c r="B7" s="109">
        <v>8049</v>
      </c>
      <c r="C7" s="110">
        <v>531</v>
      </c>
      <c r="D7" s="111">
        <v>109</v>
      </c>
      <c r="E7" s="107">
        <f t="shared" ref="E7" si="2">F7+G7+H7</f>
        <v>10253</v>
      </c>
      <c r="F7" s="110">
        <v>117</v>
      </c>
      <c r="G7" s="110">
        <v>489</v>
      </c>
      <c r="H7" s="111">
        <v>9647</v>
      </c>
      <c r="I7" s="108">
        <f t="shared" ref="I7:I14" si="3">F7/B7*100</f>
        <v>1.4535967200894522</v>
      </c>
      <c r="J7" s="1"/>
      <c r="K7" s="1"/>
      <c r="L7" s="1"/>
      <c r="M7" s="1"/>
      <c r="N7" s="1"/>
      <c r="O7" s="1"/>
      <c r="P7" s="1"/>
      <c r="Q7" s="1"/>
      <c r="R7" s="1"/>
      <c r="S7" s="1"/>
      <c r="T7" s="1"/>
      <c r="U7" s="1"/>
      <c r="V7" s="1"/>
      <c r="W7" s="1"/>
      <c r="X7" s="1"/>
      <c r="Y7" s="1"/>
      <c r="Z7" s="1"/>
      <c r="AA7" s="1"/>
    </row>
    <row r="8" spans="1:27" ht="18.899999999999999" customHeight="1" x14ac:dyDescent="0.25">
      <c r="A8" s="59">
        <v>2020</v>
      </c>
      <c r="B8" s="109">
        <v>6761</v>
      </c>
      <c r="C8" s="110">
        <v>422</v>
      </c>
      <c r="D8" s="111">
        <v>77</v>
      </c>
      <c r="E8" s="107">
        <f t="shared" ref="E8:E14" si="4">F8+G8+H8</f>
        <v>8537</v>
      </c>
      <c r="F8" s="110">
        <v>82</v>
      </c>
      <c r="G8" s="110">
        <v>408</v>
      </c>
      <c r="H8" s="111">
        <v>8047</v>
      </c>
      <c r="I8" s="108">
        <f t="shared" si="3"/>
        <v>1.2128383375240348</v>
      </c>
      <c r="J8" s="1"/>
      <c r="K8" s="1"/>
      <c r="L8" s="1"/>
      <c r="M8" s="1"/>
      <c r="N8" s="1"/>
      <c r="O8" s="1"/>
      <c r="P8" s="1"/>
      <c r="Q8" s="1"/>
      <c r="R8" s="1"/>
      <c r="S8" s="1"/>
      <c r="T8" s="1"/>
      <c r="U8" s="1"/>
      <c r="V8" s="1"/>
      <c r="W8" s="1"/>
      <c r="X8" s="1"/>
      <c r="Y8" s="1"/>
      <c r="Z8" s="1"/>
      <c r="AA8" s="1"/>
    </row>
    <row r="9" spans="1:27" ht="18.899999999999999" customHeight="1" x14ac:dyDescent="0.25">
      <c r="A9" s="59">
        <v>2021</v>
      </c>
      <c r="B9" s="109">
        <v>4430</v>
      </c>
      <c r="C9" s="110">
        <v>316</v>
      </c>
      <c r="D9" s="111">
        <v>50</v>
      </c>
      <c r="E9" s="107">
        <f t="shared" si="4"/>
        <v>5321</v>
      </c>
      <c r="F9" s="110">
        <v>53</v>
      </c>
      <c r="G9" s="110">
        <v>297</v>
      </c>
      <c r="H9" s="111">
        <v>4971</v>
      </c>
      <c r="I9" s="108">
        <f>F9/B9*100</f>
        <v>1.1963882618510158</v>
      </c>
      <c r="J9" s="1"/>
      <c r="K9" s="1"/>
      <c r="L9" s="1"/>
      <c r="M9" s="1"/>
      <c r="N9" s="1"/>
      <c r="O9" s="1"/>
      <c r="P9" s="1"/>
      <c r="Q9" s="1"/>
      <c r="R9" s="1"/>
      <c r="S9" s="1"/>
      <c r="T9" s="1"/>
      <c r="U9" s="1"/>
      <c r="V9" s="1"/>
      <c r="W9" s="1"/>
      <c r="X9" s="1"/>
      <c r="Y9" s="1"/>
      <c r="Z9" s="1"/>
      <c r="AA9" s="1"/>
    </row>
    <row r="10" spans="1:27" ht="18.899999999999999" customHeight="1" x14ac:dyDescent="0.25">
      <c r="A10" s="59">
        <v>2022</v>
      </c>
      <c r="B10" s="109">
        <v>6772</v>
      </c>
      <c r="C10" s="110">
        <v>481</v>
      </c>
      <c r="D10" s="111">
        <v>89</v>
      </c>
      <c r="E10" s="107">
        <f t="shared" si="4"/>
        <v>8396</v>
      </c>
      <c r="F10" s="110">
        <v>99</v>
      </c>
      <c r="G10" s="110">
        <v>472</v>
      </c>
      <c r="H10" s="111">
        <v>7825</v>
      </c>
      <c r="I10" s="108">
        <f t="shared" si="3"/>
        <v>1.4619019492025991</v>
      </c>
      <c r="J10" s="1"/>
      <c r="K10" s="1"/>
      <c r="L10" s="1"/>
      <c r="M10" s="1"/>
      <c r="N10" s="1"/>
      <c r="O10" s="1"/>
      <c r="P10" s="1"/>
      <c r="Q10" s="1"/>
      <c r="R10" s="1"/>
      <c r="S10" s="1"/>
      <c r="T10" s="1"/>
      <c r="U10" s="1"/>
      <c r="V10" s="1"/>
      <c r="W10" s="1"/>
      <c r="X10" s="1"/>
      <c r="Y10" s="1"/>
      <c r="Z10" s="1"/>
      <c r="AA10" s="1"/>
    </row>
    <row r="11" spans="1:27" ht="18.899999999999999" customHeight="1" x14ac:dyDescent="0.25">
      <c r="A11" s="59">
        <v>2023</v>
      </c>
      <c r="B11" s="109">
        <v>7667</v>
      </c>
      <c r="C11" s="110">
        <v>533</v>
      </c>
      <c r="D11" s="111">
        <v>97</v>
      </c>
      <c r="E11" s="107">
        <f t="shared" si="4"/>
        <v>9514</v>
      </c>
      <c r="F11" s="110">
        <v>101</v>
      </c>
      <c r="G11" s="110">
        <v>496</v>
      </c>
      <c r="H11" s="111">
        <v>8917</v>
      </c>
      <c r="I11" s="108">
        <f t="shared" si="3"/>
        <v>1.3173340289552629</v>
      </c>
      <c r="J11" s="1"/>
      <c r="K11" s="1"/>
      <c r="L11" s="1"/>
      <c r="M11" s="1"/>
      <c r="N11" s="1"/>
      <c r="O11" s="1"/>
      <c r="P11" s="1"/>
      <c r="Q11" s="1"/>
      <c r="R11" s="1"/>
      <c r="S11" s="1"/>
      <c r="T11" s="1"/>
      <c r="U11" s="1"/>
      <c r="V11" s="1"/>
      <c r="W11" s="1"/>
      <c r="X11" s="1"/>
      <c r="Y11" s="1"/>
      <c r="Z11" s="1"/>
      <c r="AA11" s="1"/>
    </row>
    <row r="12" spans="1:27" ht="18.899999999999999" customHeight="1" x14ac:dyDescent="0.25">
      <c r="A12" s="59">
        <v>2024</v>
      </c>
      <c r="B12" s="109">
        <v>7937</v>
      </c>
      <c r="C12" s="110">
        <v>565</v>
      </c>
      <c r="D12" s="111">
        <v>97</v>
      </c>
      <c r="E12" s="107">
        <f t="shared" si="4"/>
        <v>9897</v>
      </c>
      <c r="F12" s="110">
        <v>103</v>
      </c>
      <c r="G12" s="110">
        <v>517</v>
      </c>
      <c r="H12" s="111">
        <v>9277</v>
      </c>
      <c r="I12" s="108">
        <f t="shared" si="3"/>
        <v>1.2977195413884339</v>
      </c>
      <c r="J12" s="1"/>
      <c r="K12" s="1"/>
      <c r="L12" s="1"/>
      <c r="M12" s="1"/>
      <c r="N12" s="1"/>
      <c r="O12" s="1"/>
      <c r="P12" s="1"/>
      <c r="Q12" s="1"/>
      <c r="R12" s="1"/>
      <c r="S12" s="1"/>
      <c r="T12" s="1"/>
      <c r="U12" s="1"/>
      <c r="V12" s="1"/>
      <c r="W12" s="1"/>
      <c r="X12" s="1"/>
      <c r="Y12" s="1"/>
      <c r="Z12" s="1"/>
      <c r="AA12" s="1"/>
    </row>
    <row r="13" spans="1:27" ht="18.899999999999999" customHeight="1" x14ac:dyDescent="0.25">
      <c r="A13" s="59">
        <v>2025</v>
      </c>
      <c r="B13" s="109">
        <v>7912</v>
      </c>
      <c r="C13" s="110">
        <v>514</v>
      </c>
      <c r="D13" s="111">
        <v>86</v>
      </c>
      <c r="E13" s="107">
        <f t="shared" ref="E13" si="5">F13+G13+H13</f>
        <v>9803</v>
      </c>
      <c r="F13" s="110">
        <v>87</v>
      </c>
      <c r="G13" s="110">
        <v>497</v>
      </c>
      <c r="H13" s="111">
        <v>9219</v>
      </c>
      <c r="I13" s="108">
        <f t="shared" ref="I13" si="6">F13/B13*100</f>
        <v>1.0995955510616784</v>
      </c>
      <c r="J13" s="1"/>
      <c r="K13" s="1"/>
      <c r="L13" s="1"/>
      <c r="M13" s="1"/>
      <c r="N13" s="1"/>
      <c r="O13" s="1"/>
      <c r="P13" s="1"/>
      <c r="Q13" s="1"/>
      <c r="R13" s="1"/>
      <c r="S13" s="1"/>
      <c r="T13" s="1"/>
      <c r="U13" s="1"/>
      <c r="V13" s="1"/>
      <c r="W13" s="1"/>
      <c r="X13" s="1"/>
      <c r="Y13" s="1"/>
      <c r="Z13" s="1"/>
      <c r="AA13" s="1"/>
    </row>
    <row r="14" spans="1:27" ht="18.899999999999999" customHeight="1" x14ac:dyDescent="0.25">
      <c r="A14" s="59">
        <v>2026</v>
      </c>
      <c r="B14" s="109">
        <v>7772</v>
      </c>
      <c r="C14" s="110">
        <v>527</v>
      </c>
      <c r="D14" s="111">
        <v>92</v>
      </c>
      <c r="E14" s="107">
        <f t="shared" si="4"/>
        <v>9611</v>
      </c>
      <c r="F14" s="110">
        <v>103</v>
      </c>
      <c r="G14" s="110">
        <v>498</v>
      </c>
      <c r="H14" s="111">
        <v>9010</v>
      </c>
      <c r="I14" s="108">
        <f t="shared" si="3"/>
        <v>1.3252702007205353</v>
      </c>
      <c r="J14" s="1"/>
      <c r="K14" s="1"/>
      <c r="L14" s="1"/>
      <c r="M14" s="1"/>
      <c r="N14" s="1"/>
      <c r="O14" s="1"/>
      <c r="P14" s="1"/>
      <c r="Q14" s="1"/>
      <c r="R14" s="1"/>
      <c r="S14" s="1"/>
      <c r="T14" s="1"/>
      <c r="U14" s="1"/>
      <c r="V14" s="1"/>
      <c r="W14" s="1"/>
      <c r="X14" s="1"/>
      <c r="Y14" s="1"/>
      <c r="Z14" s="1"/>
      <c r="AA14" s="1"/>
    </row>
    <row r="15" spans="1:27" ht="18.899999999999999" customHeight="1" x14ac:dyDescent="0.25">
      <c r="A15" s="60" t="s">
        <v>205</v>
      </c>
      <c r="B15" s="112">
        <f>B14/B5-1</f>
        <v>5.0696228200621807E-2</v>
      </c>
      <c r="C15" s="112">
        <f t="shared" ref="C15:I15" si="7">C14/C5-1</f>
        <v>0.12606837606837606</v>
      </c>
      <c r="D15" s="112">
        <f t="shared" si="7"/>
        <v>-1.0752688172043001E-2</v>
      </c>
      <c r="E15" s="112">
        <f t="shared" si="7"/>
        <v>2.2446808510638405E-2</v>
      </c>
      <c r="F15" s="112">
        <f t="shared" si="7"/>
        <v>5.1020408163265252E-2</v>
      </c>
      <c r="G15" s="112">
        <f t="shared" si="7"/>
        <v>0.14746543778801846</v>
      </c>
      <c r="H15" s="112">
        <f t="shared" si="7"/>
        <v>1.601262967974737E-2</v>
      </c>
      <c r="I15" s="112">
        <f t="shared" si="7"/>
        <v>3.0853823773457911E-4</v>
      </c>
      <c r="J15" s="1"/>
      <c r="K15" s="1"/>
      <c r="L15" s="1"/>
      <c r="M15" s="1"/>
      <c r="N15" s="1"/>
      <c r="O15" s="1"/>
      <c r="P15" s="1"/>
      <c r="Q15" s="1"/>
      <c r="R15" s="1"/>
      <c r="S15" s="1"/>
      <c r="T15" s="1"/>
      <c r="U15" s="1"/>
      <c r="V15" s="1"/>
      <c r="W15" s="1"/>
      <c r="X15" s="1"/>
      <c r="Y15" s="1"/>
      <c r="Z15" s="1"/>
      <c r="AA15" s="1"/>
    </row>
    <row r="16" spans="1:27" ht="18.899999999999999" customHeight="1" x14ac:dyDescent="0.25">
      <c r="A16" s="60" t="s">
        <v>206</v>
      </c>
      <c r="B16" s="112">
        <f>B14/B7-1</f>
        <v>-3.4414212945707567E-2</v>
      </c>
      <c r="C16" s="112">
        <f t="shared" ref="C16:I16" si="8">C14/C7-1</f>
        <v>-7.532956685499026E-3</v>
      </c>
      <c r="D16" s="112">
        <f t="shared" si="8"/>
        <v>-0.15596330275229353</v>
      </c>
      <c r="E16" s="112">
        <f t="shared" si="8"/>
        <v>-6.2615819760070246E-2</v>
      </c>
      <c r="F16" s="112">
        <f t="shared" si="8"/>
        <v>-0.11965811965811968</v>
      </c>
      <c r="G16" s="112">
        <f t="shared" si="8"/>
        <v>1.8404907975460016E-2</v>
      </c>
      <c r="H16" s="112">
        <f t="shared" si="8"/>
        <v>-6.6030890432258738E-2</v>
      </c>
      <c r="I16" s="112">
        <f t="shared" si="8"/>
        <v>-8.828206447866771E-2</v>
      </c>
      <c r="J16" s="1"/>
      <c r="K16" s="1"/>
      <c r="L16" s="1"/>
      <c r="M16" s="1"/>
      <c r="N16" s="1"/>
      <c r="O16" s="1"/>
      <c r="P16" s="1"/>
      <c r="Q16" s="1"/>
      <c r="R16" s="1"/>
      <c r="S16" s="1"/>
      <c r="T16" s="1"/>
      <c r="U16" s="1"/>
      <c r="V16" s="1"/>
      <c r="W16" s="1"/>
      <c r="X16" s="1"/>
      <c r="Y16" s="1"/>
      <c r="Z16" s="1"/>
      <c r="AA16" s="1"/>
    </row>
    <row r="17" spans="1:27" ht="18.899999999999999" customHeight="1" thickBot="1" x14ac:dyDescent="0.3">
      <c r="A17" s="61" t="s">
        <v>204</v>
      </c>
      <c r="B17" s="113">
        <f>B14/B13-1</f>
        <v>-1.7694641051567261E-2</v>
      </c>
      <c r="C17" s="113">
        <f t="shared" ref="C17:I17" si="9">C14/C13-1</f>
        <v>2.5291828793774229E-2</v>
      </c>
      <c r="D17" s="113">
        <f t="shared" si="9"/>
        <v>6.9767441860465018E-2</v>
      </c>
      <c r="E17" s="113">
        <f t="shared" si="9"/>
        <v>-1.9585841069060472E-2</v>
      </c>
      <c r="F17" s="113">
        <f t="shared" si="9"/>
        <v>0.18390804597701149</v>
      </c>
      <c r="G17" s="113">
        <f t="shared" si="9"/>
        <v>2.012072434607548E-3</v>
      </c>
      <c r="H17" s="113">
        <f t="shared" si="9"/>
        <v>-2.267057164551467E-2</v>
      </c>
      <c r="I17" s="113">
        <f t="shared" si="9"/>
        <v>0.20523423311504319</v>
      </c>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219"/>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42" spans="1:27" x14ac:dyDescent="0.25">
      <c r="I42" s="1"/>
    </row>
  </sheetData>
  <phoneticPr fontId="6" type="noConversion"/>
  <printOptions horizontalCentered="1"/>
  <pageMargins left="0.23622047244094491" right="0.23622047244094491" top="0.74803149606299213" bottom="0.74803149606299213" header="0.31496062992125984" footer="0.31496062992125984"/>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DE7C1-47D7-4AFF-B21A-1A79C4EA624B}">
  <sheetPr>
    <pageSetUpPr fitToPage="1"/>
  </sheetPr>
  <dimension ref="A1:AA35"/>
  <sheetViews>
    <sheetView showGridLines="0" zoomScaleNormal="100" workbookViewId="0">
      <selection activeCell="F2" sqref="F2"/>
    </sheetView>
  </sheetViews>
  <sheetFormatPr defaultColWidth="9.109375" defaultRowHeight="12" x14ac:dyDescent="0.25"/>
  <cols>
    <col min="1" max="1" width="18.6640625" style="3" customWidth="1"/>
    <col min="2" max="13" width="7.88671875" style="3" customWidth="1"/>
    <col min="14" max="14" width="2.88671875" style="3" customWidth="1"/>
    <col min="15" max="16384" width="9.109375" style="3"/>
  </cols>
  <sheetData>
    <row r="1" spans="1:27" ht="6.75" customHeight="1" x14ac:dyDescent="0.25"/>
    <row r="2" spans="1:27" ht="18.899999999999999" customHeight="1" x14ac:dyDescent="0.3">
      <c r="A2" s="13" t="s">
        <v>180</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63" t="s">
        <v>42</v>
      </c>
      <c r="B4" s="265" t="s">
        <v>6</v>
      </c>
      <c r="C4" s="266"/>
      <c r="D4" s="267"/>
      <c r="E4" s="266" t="s">
        <v>31</v>
      </c>
      <c r="F4" s="266"/>
      <c r="G4" s="266"/>
      <c r="H4" s="268" t="s">
        <v>18</v>
      </c>
      <c r="I4" s="266"/>
      <c r="J4" s="269"/>
      <c r="K4" s="268" t="s">
        <v>20</v>
      </c>
      <c r="L4" s="266"/>
      <c r="M4" s="269"/>
      <c r="N4" s="1"/>
      <c r="O4" s="1"/>
      <c r="P4" s="1"/>
      <c r="Q4" s="1"/>
      <c r="R4" s="1"/>
      <c r="S4" s="1"/>
      <c r="T4" s="1"/>
      <c r="U4" s="1"/>
      <c r="V4" s="1"/>
      <c r="W4" s="1"/>
      <c r="X4" s="1"/>
      <c r="Y4" s="1"/>
      <c r="Z4" s="1"/>
      <c r="AA4" s="1"/>
    </row>
    <row r="5" spans="1:27" ht="30" customHeight="1" x14ac:dyDescent="0.25">
      <c r="A5" s="264"/>
      <c r="B5" s="89">
        <v>2019</v>
      </c>
      <c r="C5" s="89">
        <v>2025</v>
      </c>
      <c r="D5" s="89">
        <v>2026</v>
      </c>
      <c r="E5" s="89">
        <v>2019</v>
      </c>
      <c r="F5" s="89">
        <v>2025</v>
      </c>
      <c r="G5" s="89">
        <v>2026</v>
      </c>
      <c r="H5" s="89">
        <v>2019</v>
      </c>
      <c r="I5" s="89">
        <v>2025</v>
      </c>
      <c r="J5" s="89">
        <v>2026</v>
      </c>
      <c r="K5" s="89">
        <v>2019</v>
      </c>
      <c r="L5" s="89">
        <v>2025</v>
      </c>
      <c r="M5" s="89">
        <v>2026</v>
      </c>
      <c r="N5" s="1"/>
      <c r="O5" s="1"/>
      <c r="P5" s="1"/>
      <c r="Q5" s="1"/>
      <c r="R5" s="1"/>
      <c r="S5" s="1"/>
      <c r="T5" s="1"/>
      <c r="U5" s="1"/>
      <c r="V5" s="1"/>
      <c r="W5" s="1"/>
      <c r="X5" s="1"/>
      <c r="Y5" s="1"/>
      <c r="Z5" s="1"/>
      <c r="AA5" s="1"/>
    </row>
    <row r="6" spans="1:27" ht="17.100000000000001" customHeight="1" x14ac:dyDescent="0.25">
      <c r="A6" s="53" t="s">
        <v>50</v>
      </c>
      <c r="B6" s="105">
        <v>2953</v>
      </c>
      <c r="C6" s="105">
        <v>2844</v>
      </c>
      <c r="D6" s="106">
        <v>2723</v>
      </c>
      <c r="E6" s="104">
        <v>48</v>
      </c>
      <c r="F6" s="105">
        <v>36</v>
      </c>
      <c r="G6" s="106">
        <v>51</v>
      </c>
      <c r="H6" s="104">
        <v>171</v>
      </c>
      <c r="I6" s="105">
        <v>164</v>
      </c>
      <c r="J6" s="106">
        <v>163</v>
      </c>
      <c r="K6" s="104">
        <v>3519</v>
      </c>
      <c r="L6" s="105">
        <v>3336</v>
      </c>
      <c r="M6" s="114">
        <v>3130</v>
      </c>
      <c r="N6" s="1"/>
      <c r="O6" s="1"/>
      <c r="P6" s="1"/>
      <c r="Q6" s="1"/>
      <c r="R6" s="1"/>
      <c r="S6" s="1"/>
      <c r="T6" s="1"/>
      <c r="U6" s="1"/>
      <c r="V6" s="1"/>
      <c r="W6" s="1"/>
      <c r="X6" s="1"/>
      <c r="Y6" s="1"/>
      <c r="Z6" s="1"/>
      <c r="AA6" s="1"/>
    </row>
    <row r="7" spans="1:27" ht="17.100000000000001" customHeight="1" x14ac:dyDescent="0.25">
      <c r="A7" s="53" t="s">
        <v>142</v>
      </c>
      <c r="B7" s="105">
        <v>2470</v>
      </c>
      <c r="C7" s="105">
        <v>2524</v>
      </c>
      <c r="D7" s="106">
        <v>2431</v>
      </c>
      <c r="E7" s="104">
        <v>38</v>
      </c>
      <c r="F7" s="105">
        <v>30</v>
      </c>
      <c r="G7" s="106">
        <v>17</v>
      </c>
      <c r="H7" s="104">
        <v>149</v>
      </c>
      <c r="I7" s="105">
        <v>183</v>
      </c>
      <c r="J7" s="106">
        <v>171</v>
      </c>
      <c r="K7" s="104">
        <v>2938</v>
      </c>
      <c r="L7" s="105">
        <v>2931</v>
      </c>
      <c r="M7" s="114">
        <v>2821</v>
      </c>
      <c r="N7" s="1"/>
      <c r="O7" s="1"/>
      <c r="P7" s="1"/>
      <c r="Q7" s="1"/>
      <c r="R7" s="1"/>
      <c r="S7" s="1"/>
      <c r="T7" s="1"/>
      <c r="U7" s="1"/>
      <c r="V7" s="1"/>
      <c r="W7" s="1"/>
      <c r="X7" s="1"/>
      <c r="Y7" s="1"/>
      <c r="Z7" s="1"/>
      <c r="AA7" s="1"/>
    </row>
    <row r="8" spans="1:27" ht="17.100000000000001" customHeight="1" x14ac:dyDescent="0.25">
      <c r="A8" s="53" t="s">
        <v>137</v>
      </c>
      <c r="B8" s="105">
        <v>2998</v>
      </c>
      <c r="C8" s="105">
        <v>2907</v>
      </c>
      <c r="D8" s="106">
        <v>3011</v>
      </c>
      <c r="E8" s="104">
        <v>34</v>
      </c>
      <c r="F8" s="105">
        <v>25</v>
      </c>
      <c r="G8" s="106">
        <v>37</v>
      </c>
      <c r="H8" s="104">
        <v>213</v>
      </c>
      <c r="I8" s="105">
        <v>186</v>
      </c>
      <c r="J8" s="106">
        <v>225</v>
      </c>
      <c r="K8" s="104">
        <v>3604</v>
      </c>
      <c r="L8" s="105">
        <v>3377</v>
      </c>
      <c r="M8" s="114">
        <v>3514</v>
      </c>
      <c r="N8" s="1"/>
      <c r="O8" s="1"/>
      <c r="P8" s="1"/>
      <c r="Q8" s="1"/>
      <c r="R8" s="1"/>
      <c r="S8" s="1"/>
      <c r="T8" s="1"/>
      <c r="U8" s="1"/>
      <c r="V8" s="1"/>
      <c r="W8" s="1"/>
      <c r="X8" s="1"/>
      <c r="Y8" s="1"/>
      <c r="Z8" s="1"/>
      <c r="AA8" s="1"/>
    </row>
    <row r="9" spans="1:27" ht="17.100000000000001" customHeight="1" thickBot="1" x14ac:dyDescent="0.3">
      <c r="A9" s="54" t="s">
        <v>35</v>
      </c>
      <c r="B9" s="115">
        <f t="shared" ref="B9:M9" si="0">SUM(B6:B8)</f>
        <v>8421</v>
      </c>
      <c r="C9" s="116">
        <f t="shared" si="0"/>
        <v>8275</v>
      </c>
      <c r="D9" s="117">
        <f t="shared" si="0"/>
        <v>8165</v>
      </c>
      <c r="E9" s="115">
        <f t="shared" si="0"/>
        <v>120</v>
      </c>
      <c r="F9" s="116">
        <f t="shared" si="0"/>
        <v>91</v>
      </c>
      <c r="G9" s="117">
        <f t="shared" si="0"/>
        <v>105</v>
      </c>
      <c r="H9" s="115">
        <f t="shared" si="0"/>
        <v>533</v>
      </c>
      <c r="I9" s="116">
        <f t="shared" si="0"/>
        <v>533</v>
      </c>
      <c r="J9" s="117">
        <f t="shared" si="0"/>
        <v>559</v>
      </c>
      <c r="K9" s="115">
        <f t="shared" si="0"/>
        <v>10061</v>
      </c>
      <c r="L9" s="116">
        <f t="shared" si="0"/>
        <v>9644</v>
      </c>
      <c r="M9" s="118">
        <f t="shared" si="0"/>
        <v>9465</v>
      </c>
      <c r="N9" s="1"/>
      <c r="O9" s="1"/>
      <c r="P9" s="1"/>
      <c r="Q9" s="1"/>
      <c r="R9" s="1"/>
      <c r="S9" s="1"/>
      <c r="T9" s="1"/>
      <c r="U9" s="1"/>
      <c r="V9" s="1"/>
      <c r="W9" s="1"/>
      <c r="X9" s="1"/>
      <c r="Y9" s="1"/>
      <c r="Z9" s="1"/>
      <c r="AA9" s="1"/>
    </row>
    <row r="10" spans="1:27"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3">
      <c r="A11" s="13" t="s">
        <v>181</v>
      </c>
      <c r="B11" s="2"/>
      <c r="C11" s="2"/>
      <c r="D11" s="2"/>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thickBot="1" x14ac:dyDescent="0.3">
      <c r="A12" s="2"/>
      <c r="B12" s="2"/>
      <c r="C12" s="2"/>
      <c r="D12" s="2"/>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270" t="s">
        <v>42</v>
      </c>
      <c r="B13" s="259" t="s">
        <v>6</v>
      </c>
      <c r="C13" s="259"/>
      <c r="D13" s="260"/>
      <c r="E13" s="259" t="s">
        <v>31</v>
      </c>
      <c r="F13" s="259"/>
      <c r="G13" s="259"/>
      <c r="H13" s="258" t="s">
        <v>18</v>
      </c>
      <c r="I13" s="259"/>
      <c r="J13" s="260"/>
      <c r="K13" s="259" t="s">
        <v>20</v>
      </c>
      <c r="L13" s="259"/>
      <c r="M13" s="259"/>
      <c r="N13" s="1"/>
      <c r="O13" s="1"/>
      <c r="P13" s="1"/>
      <c r="Q13" s="1"/>
      <c r="R13" s="1"/>
      <c r="S13" s="1"/>
      <c r="T13" s="1"/>
      <c r="U13" s="1"/>
      <c r="V13" s="1"/>
      <c r="W13" s="1"/>
      <c r="X13" s="1"/>
      <c r="Y13" s="1"/>
      <c r="Z13" s="1"/>
      <c r="AA13" s="1"/>
    </row>
    <row r="14" spans="1:27" ht="24.75" customHeight="1" x14ac:dyDescent="0.25">
      <c r="A14" s="270"/>
      <c r="B14" s="271" t="s">
        <v>146</v>
      </c>
      <c r="C14" s="271"/>
      <c r="D14" s="271"/>
      <c r="E14" s="271"/>
      <c r="F14" s="271"/>
      <c r="G14" s="271"/>
      <c r="H14" s="271"/>
      <c r="I14" s="271"/>
      <c r="J14" s="271"/>
      <c r="K14" s="271"/>
      <c r="L14" s="271"/>
      <c r="M14" s="271"/>
      <c r="N14" s="1"/>
      <c r="O14" s="1"/>
      <c r="P14" s="1"/>
      <c r="Q14" s="1"/>
      <c r="R14" s="1"/>
      <c r="S14" s="1"/>
      <c r="T14" s="1"/>
      <c r="U14" s="1"/>
      <c r="V14" s="1"/>
      <c r="W14" s="1"/>
      <c r="X14" s="1"/>
      <c r="Y14" s="1"/>
      <c r="Z14" s="1"/>
      <c r="AA14" s="1"/>
    </row>
    <row r="15" spans="1:27" ht="18.899999999999999" customHeight="1" x14ac:dyDescent="0.25">
      <c r="A15" s="5"/>
      <c r="B15" s="32" t="s">
        <v>207</v>
      </c>
      <c r="C15" s="32" t="s">
        <v>208</v>
      </c>
      <c r="D15" s="32"/>
      <c r="E15" s="32" t="s">
        <v>207</v>
      </c>
      <c r="F15" s="32" t="s">
        <v>208</v>
      </c>
      <c r="G15" s="33"/>
      <c r="H15" s="32" t="s">
        <v>207</v>
      </c>
      <c r="I15" s="32" t="s">
        <v>208</v>
      </c>
      <c r="J15" s="33"/>
      <c r="K15" s="32" t="s">
        <v>207</v>
      </c>
      <c r="L15" s="32" t="s">
        <v>208</v>
      </c>
      <c r="M15" s="55"/>
      <c r="N15" s="1"/>
      <c r="O15" s="1"/>
      <c r="P15" s="1"/>
      <c r="Q15" s="1"/>
      <c r="R15" s="1"/>
      <c r="S15" s="1"/>
      <c r="T15" s="1"/>
      <c r="U15" s="1"/>
      <c r="V15" s="1"/>
      <c r="W15" s="1"/>
      <c r="X15" s="1"/>
      <c r="Y15" s="1"/>
      <c r="Z15" s="1"/>
      <c r="AA15" s="1"/>
    </row>
    <row r="16" spans="1:27" ht="18.75" customHeight="1" x14ac:dyDescent="0.25">
      <c r="A16" s="24" t="s">
        <v>50</v>
      </c>
      <c r="B16" s="119">
        <f>(D6/B6)-1</f>
        <v>-7.7886894683372843E-2</v>
      </c>
      <c r="C16" s="120">
        <f>(D6/C6)-1</f>
        <v>-4.2545710267229309E-2</v>
      </c>
      <c r="D16" s="121"/>
      <c r="E16" s="122">
        <f>(G6/E6)-1</f>
        <v>6.25E-2</v>
      </c>
      <c r="F16" s="123">
        <f>(G6/F6)-1</f>
        <v>0.41666666666666674</v>
      </c>
      <c r="G16" s="124"/>
      <c r="H16" s="123">
        <f>(J6/H6)-1</f>
        <v>-4.6783625730994149E-2</v>
      </c>
      <c r="I16" s="123">
        <f>(J6/I6)-1</f>
        <v>-6.0975609756097615E-3</v>
      </c>
      <c r="J16" s="124"/>
      <c r="K16" s="123">
        <f>(M6/K6)-1</f>
        <v>-0.11054276783177042</v>
      </c>
      <c r="L16" s="123">
        <f>(M6/L6)-1</f>
        <v>-6.1750599520383642E-2</v>
      </c>
      <c r="M16" s="1"/>
      <c r="N16" s="1"/>
      <c r="O16" s="1"/>
      <c r="P16" s="1"/>
      <c r="Q16" s="1"/>
      <c r="R16" s="1"/>
      <c r="S16" s="1"/>
      <c r="T16" s="1"/>
      <c r="U16" s="1"/>
      <c r="V16" s="1"/>
      <c r="W16" s="1"/>
      <c r="X16" s="1"/>
      <c r="Y16" s="1"/>
      <c r="Z16" s="1"/>
      <c r="AA16" s="1"/>
    </row>
    <row r="17" spans="1:27" ht="18.75" customHeight="1" x14ac:dyDescent="0.25">
      <c r="A17" s="24" t="s">
        <v>142</v>
      </c>
      <c r="B17" s="122">
        <f>(D7/B7)-1</f>
        <v>-1.5789473684210575E-2</v>
      </c>
      <c r="C17" s="123">
        <f>(D7/C7)-1</f>
        <v>-3.6846275752773328E-2</v>
      </c>
      <c r="D17" s="121"/>
      <c r="E17" s="122">
        <f>(G7/E7)-1</f>
        <v>-0.55263157894736836</v>
      </c>
      <c r="F17" s="123">
        <f>(G7/F7)-1</f>
        <v>-0.43333333333333335</v>
      </c>
      <c r="G17" s="124"/>
      <c r="H17" s="123">
        <f>(J7/H7)-1</f>
        <v>0.1476510067114094</v>
      </c>
      <c r="I17" s="123">
        <f>(J7/I7)-1</f>
        <v>-6.557377049180324E-2</v>
      </c>
      <c r="J17" s="124"/>
      <c r="K17" s="123">
        <f>(M7/K7)-1</f>
        <v>-3.9823008849557473E-2</v>
      </c>
      <c r="L17" s="123">
        <f>(M7/L7)-1</f>
        <v>-3.7529853292391668E-2</v>
      </c>
      <c r="M17" s="1"/>
      <c r="N17" s="1"/>
      <c r="O17" s="1"/>
      <c r="P17" s="1"/>
      <c r="Q17" s="1"/>
      <c r="R17" s="1"/>
      <c r="S17" s="1"/>
      <c r="T17" s="1"/>
      <c r="U17" s="1"/>
      <c r="V17" s="1"/>
      <c r="W17" s="1"/>
      <c r="X17" s="1"/>
      <c r="Y17" s="1"/>
      <c r="Z17" s="1"/>
      <c r="AA17" s="1"/>
    </row>
    <row r="18" spans="1:27" ht="18.75" customHeight="1" x14ac:dyDescent="0.25">
      <c r="A18" s="27" t="s">
        <v>137</v>
      </c>
      <c r="B18" s="122">
        <f>(D8/B8)-1</f>
        <v>4.3362241494329101E-3</v>
      </c>
      <c r="C18" s="123">
        <f>(D8/C8)-1</f>
        <v>3.5775713794289565E-2</v>
      </c>
      <c r="D18" s="121"/>
      <c r="E18" s="122">
        <f>(G8/E8)-1</f>
        <v>8.8235294117646967E-2</v>
      </c>
      <c r="F18" s="123">
        <f>(G8/F8)-1</f>
        <v>0.48</v>
      </c>
      <c r="G18" s="124"/>
      <c r="H18" s="123">
        <f>(J8/H8)-1</f>
        <v>5.6338028169014009E-2</v>
      </c>
      <c r="I18" s="123">
        <f>(J8/I8)-1</f>
        <v>0.20967741935483875</v>
      </c>
      <c r="J18" s="124"/>
      <c r="K18" s="123">
        <f>(M8/K8)-1</f>
        <v>-2.4972253052164217E-2</v>
      </c>
      <c r="L18" s="123">
        <f>(M8/L8)-1</f>
        <v>4.0568551969203392E-2</v>
      </c>
      <c r="M18" s="1"/>
      <c r="N18" s="1"/>
      <c r="O18" s="1"/>
      <c r="P18" s="1"/>
      <c r="Q18" s="1"/>
      <c r="R18" s="1"/>
      <c r="S18" s="1"/>
      <c r="T18" s="1"/>
      <c r="U18" s="1"/>
      <c r="V18" s="1"/>
      <c r="W18" s="1"/>
      <c r="X18" s="1"/>
      <c r="Y18" s="1"/>
      <c r="Z18" s="1"/>
      <c r="AA18" s="1"/>
    </row>
    <row r="19" spans="1:27" ht="17.100000000000001" customHeight="1" thickBot="1" x14ac:dyDescent="0.3">
      <c r="A19" s="11" t="s">
        <v>35</v>
      </c>
      <c r="B19" s="125">
        <f t="shared" ref="B19" si="1">(D9/B9)-1</f>
        <v>-3.0400190001187544E-2</v>
      </c>
      <c r="C19" s="126">
        <f t="shared" ref="C19" si="2">(D9/C9)-1</f>
        <v>-1.3293051359516639E-2</v>
      </c>
      <c r="D19" s="127"/>
      <c r="E19" s="125">
        <f t="shared" ref="E19" si="3">(G9/E9)-1</f>
        <v>-0.125</v>
      </c>
      <c r="F19" s="126">
        <f t="shared" ref="F19" si="4">(G9/F9)-1</f>
        <v>0.15384615384615374</v>
      </c>
      <c r="G19" s="128"/>
      <c r="H19" s="126">
        <f t="shared" ref="H19" si="5">(J9/H9)-1</f>
        <v>4.8780487804878092E-2</v>
      </c>
      <c r="I19" s="126">
        <f t="shared" ref="I19" si="6">(J9/I9)-1</f>
        <v>4.8780487804878092E-2</v>
      </c>
      <c r="J19" s="129"/>
      <c r="K19" s="126">
        <f t="shared" ref="K19" si="7">(M9/K9)-1</f>
        <v>-5.9238644269953289E-2</v>
      </c>
      <c r="L19" s="126">
        <f t="shared" ref="L19" si="8">(M9/L9)-1</f>
        <v>-1.8560763168809613E-2</v>
      </c>
      <c r="M19" s="35"/>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sheetData>
  <mergeCells count="11">
    <mergeCell ref="A13:A14"/>
    <mergeCell ref="K13:M13"/>
    <mergeCell ref="B14:M14"/>
    <mergeCell ref="B13:D13"/>
    <mergeCell ref="E13:G13"/>
    <mergeCell ref="H13:J13"/>
    <mergeCell ref="A4:A5"/>
    <mergeCell ref="B4:D4"/>
    <mergeCell ref="E4:G4"/>
    <mergeCell ref="H4:J4"/>
    <mergeCell ref="K4:M4"/>
  </mergeCells>
  <phoneticPr fontId="6" type="noConversion"/>
  <printOptions horizontalCentered="1"/>
  <pageMargins left="0.23622047244094491" right="0.23622047244094491" top="0.74803149606299213" bottom="0.74803149606299213" header="0.31496062992125984" footer="0.31496062992125984"/>
  <pageSetup paperSize="9" scale="85" orientation="portrait" verticalDpi="0" r:id="rId1"/>
  <ignoredErrors>
    <ignoredError sqref="B9:M9"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2E75-9F07-444F-A6D9-29BBF5699942}">
  <sheetPr>
    <pageSetUpPr fitToPage="1"/>
  </sheetPr>
  <dimension ref="A1:AA48"/>
  <sheetViews>
    <sheetView showGridLines="0" zoomScaleNormal="100" workbookViewId="0">
      <selection activeCell="G2" sqref="G2"/>
    </sheetView>
  </sheetViews>
  <sheetFormatPr defaultColWidth="9.109375" defaultRowHeight="12" x14ac:dyDescent="0.25"/>
  <cols>
    <col min="1" max="1" width="18.6640625" style="3" customWidth="1"/>
    <col min="2" max="13" width="7.88671875" style="3" customWidth="1"/>
    <col min="14" max="14" width="1.44140625" style="3" customWidth="1"/>
    <col min="15" max="16384" width="9.109375" style="3"/>
  </cols>
  <sheetData>
    <row r="1" spans="1:27" ht="5.25" customHeight="1" x14ac:dyDescent="0.25"/>
    <row r="2" spans="1:27" ht="18.899999999999999" customHeight="1" x14ac:dyDescent="0.3">
      <c r="A2" s="13" t="s">
        <v>182</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56" t="str">
        <f>+'1'!A4</f>
        <v>Janeiro-março</v>
      </c>
      <c r="B4" s="258" t="s">
        <v>6</v>
      </c>
      <c r="C4" s="259"/>
      <c r="D4" s="260"/>
      <c r="E4" s="258" t="s">
        <v>31</v>
      </c>
      <c r="F4" s="259"/>
      <c r="G4" s="260"/>
      <c r="H4" s="259" t="s">
        <v>18</v>
      </c>
      <c r="I4" s="259"/>
      <c r="J4" s="259"/>
      <c r="K4" s="258" t="s">
        <v>20</v>
      </c>
      <c r="L4" s="259"/>
      <c r="M4" s="259"/>
      <c r="N4" s="1"/>
      <c r="O4" s="1"/>
      <c r="P4" s="1"/>
      <c r="Q4" s="1"/>
      <c r="R4" s="1"/>
      <c r="S4" s="1"/>
      <c r="T4" s="1"/>
      <c r="U4" s="1"/>
      <c r="V4" s="1"/>
      <c r="W4" s="1"/>
      <c r="X4" s="1"/>
      <c r="Y4" s="1"/>
      <c r="Z4" s="1"/>
      <c r="AA4" s="1"/>
    </row>
    <row r="5" spans="1:27" ht="30" customHeight="1" x14ac:dyDescent="0.25">
      <c r="A5" s="257"/>
      <c r="B5" s="42">
        <v>2025</v>
      </c>
      <c r="C5" s="43">
        <v>2026</v>
      </c>
      <c r="D5" s="44" t="s">
        <v>204</v>
      </c>
      <c r="E5" s="42">
        <v>2025</v>
      </c>
      <c r="F5" s="43">
        <v>2026</v>
      </c>
      <c r="G5" s="44" t="s">
        <v>204</v>
      </c>
      <c r="H5" s="42">
        <v>2025</v>
      </c>
      <c r="I5" s="43">
        <v>2026</v>
      </c>
      <c r="J5" s="44" t="s">
        <v>204</v>
      </c>
      <c r="K5" s="42">
        <v>2025</v>
      </c>
      <c r="L5" s="43">
        <v>2026</v>
      </c>
      <c r="M5" s="44" t="s">
        <v>204</v>
      </c>
      <c r="N5" s="1"/>
      <c r="O5" s="1"/>
      <c r="P5" s="1"/>
      <c r="Q5" s="1"/>
      <c r="R5" s="1"/>
      <c r="S5" s="1"/>
      <c r="T5" s="1"/>
      <c r="U5" s="1"/>
      <c r="V5" s="1"/>
      <c r="W5" s="1"/>
      <c r="X5" s="1"/>
      <c r="Y5" s="1"/>
      <c r="Z5" s="1"/>
      <c r="AA5" s="1"/>
    </row>
    <row r="6" spans="1:27" ht="18.899999999999999" customHeight="1" x14ac:dyDescent="0.25">
      <c r="A6" s="24" t="s">
        <v>43</v>
      </c>
      <c r="B6" s="130">
        <v>1233</v>
      </c>
      <c r="C6" s="131">
        <v>1174</v>
      </c>
      <c r="D6" s="95">
        <f>(C6/B6)-1</f>
        <v>-4.785077047850772E-2</v>
      </c>
      <c r="E6" s="93">
        <v>13</v>
      </c>
      <c r="F6" s="94">
        <v>9</v>
      </c>
      <c r="G6" s="95">
        <f>(F6/E6)-1</f>
        <v>-0.30769230769230771</v>
      </c>
      <c r="H6" s="94">
        <v>72</v>
      </c>
      <c r="I6" s="94">
        <v>62</v>
      </c>
      <c r="J6" s="95">
        <f>(I6/H6)-1</f>
        <v>-0.13888888888888884</v>
      </c>
      <c r="K6" s="94">
        <v>1428</v>
      </c>
      <c r="L6" s="94">
        <v>1351</v>
      </c>
      <c r="M6" s="132">
        <f>(L6/K6)-1</f>
        <v>-5.3921568627451011E-2</v>
      </c>
      <c r="N6" s="1"/>
      <c r="O6" s="1"/>
      <c r="P6" s="1"/>
      <c r="Q6" s="1"/>
      <c r="R6" s="1"/>
      <c r="S6" s="1"/>
      <c r="T6" s="1"/>
      <c r="U6" s="1"/>
      <c r="V6" s="1"/>
      <c r="W6" s="1"/>
      <c r="X6" s="1"/>
      <c r="Y6" s="1"/>
      <c r="Z6" s="1"/>
      <c r="AA6" s="1"/>
    </row>
    <row r="7" spans="1:27" ht="18.899999999999999" customHeight="1" x14ac:dyDescent="0.25">
      <c r="A7" s="24" t="s">
        <v>44</v>
      </c>
      <c r="B7" s="130">
        <v>1095</v>
      </c>
      <c r="C7" s="131">
        <v>1179</v>
      </c>
      <c r="D7" s="95">
        <f t="shared" ref="D7:D12" si="0">(C7/B7)-1</f>
        <v>7.6712328767123195E-2</v>
      </c>
      <c r="E7" s="93">
        <v>14</v>
      </c>
      <c r="F7" s="94">
        <v>10</v>
      </c>
      <c r="G7" s="95">
        <f t="shared" ref="G7:G12" si="1">(F7/E7)-1</f>
        <v>-0.2857142857142857</v>
      </c>
      <c r="H7" s="94">
        <v>43</v>
      </c>
      <c r="I7" s="94">
        <v>86</v>
      </c>
      <c r="J7" s="95">
        <f t="shared" ref="J7:J12" si="2">(I7/H7)-1</f>
        <v>1</v>
      </c>
      <c r="K7" s="94">
        <v>1272</v>
      </c>
      <c r="L7" s="94">
        <v>1347</v>
      </c>
      <c r="M7" s="132">
        <f t="shared" ref="M7:M12" si="3">(L7/K7)-1</f>
        <v>5.89622641509433E-2</v>
      </c>
      <c r="N7" s="1"/>
      <c r="O7" s="1"/>
      <c r="P7" s="1"/>
      <c r="Q7" s="1"/>
      <c r="R7" s="1"/>
      <c r="S7" s="1"/>
      <c r="T7" s="1"/>
      <c r="U7" s="1"/>
      <c r="V7" s="1"/>
      <c r="W7" s="1"/>
      <c r="X7" s="1"/>
      <c r="Y7" s="1"/>
      <c r="Z7" s="1"/>
      <c r="AA7" s="1"/>
    </row>
    <row r="8" spans="1:27" ht="18.899999999999999" customHeight="1" x14ac:dyDescent="0.25">
      <c r="A8" s="24" t="s">
        <v>45</v>
      </c>
      <c r="B8" s="130">
        <v>1253</v>
      </c>
      <c r="C8" s="131">
        <v>1048</v>
      </c>
      <c r="D8" s="95">
        <f t="shared" si="0"/>
        <v>-0.16360734237829211</v>
      </c>
      <c r="E8" s="93">
        <v>14</v>
      </c>
      <c r="F8" s="94">
        <v>14</v>
      </c>
      <c r="G8" s="95">
        <f t="shared" si="1"/>
        <v>0</v>
      </c>
      <c r="H8" s="94">
        <v>74</v>
      </c>
      <c r="I8" s="94">
        <v>54</v>
      </c>
      <c r="J8" s="95">
        <f t="shared" si="2"/>
        <v>-0.27027027027027029</v>
      </c>
      <c r="K8" s="94">
        <v>1444</v>
      </c>
      <c r="L8" s="94">
        <v>1191</v>
      </c>
      <c r="M8" s="132">
        <f t="shared" si="3"/>
        <v>-0.17520775623268703</v>
      </c>
      <c r="N8" s="1"/>
      <c r="O8" s="1"/>
      <c r="P8" s="1"/>
      <c r="Q8" s="1"/>
      <c r="R8" s="1"/>
      <c r="S8" s="1"/>
      <c r="T8" s="1"/>
      <c r="U8" s="1"/>
      <c r="V8" s="1"/>
      <c r="W8" s="1"/>
      <c r="X8" s="1"/>
      <c r="Y8" s="1"/>
      <c r="Z8" s="1"/>
      <c r="AA8" s="1"/>
    </row>
    <row r="9" spans="1:27" ht="18.899999999999999" customHeight="1" x14ac:dyDescent="0.25">
      <c r="A9" s="24" t="s">
        <v>46</v>
      </c>
      <c r="B9" s="130">
        <v>1240</v>
      </c>
      <c r="C9" s="131">
        <v>1210</v>
      </c>
      <c r="D9" s="95">
        <f t="shared" si="0"/>
        <v>-2.4193548387096753E-2</v>
      </c>
      <c r="E9" s="93">
        <v>9</v>
      </c>
      <c r="F9" s="94">
        <v>8</v>
      </c>
      <c r="G9" s="95">
        <f t="shared" si="1"/>
        <v>-0.11111111111111116</v>
      </c>
      <c r="H9" s="94">
        <v>67</v>
      </c>
      <c r="I9" s="94">
        <v>49</v>
      </c>
      <c r="J9" s="95">
        <f t="shared" si="2"/>
        <v>-0.26865671641791045</v>
      </c>
      <c r="K9" s="94">
        <v>1425</v>
      </c>
      <c r="L9" s="94">
        <v>1421</v>
      </c>
      <c r="M9" s="132">
        <f t="shared" si="3"/>
        <v>-2.8070175438597023E-3</v>
      </c>
      <c r="N9" s="1"/>
      <c r="O9" s="1"/>
      <c r="P9" s="1"/>
      <c r="Q9" s="1"/>
      <c r="R9" s="1"/>
      <c r="S9" s="1"/>
      <c r="T9" s="1"/>
      <c r="U9" s="1"/>
      <c r="V9" s="1"/>
      <c r="W9" s="1"/>
      <c r="X9" s="1"/>
      <c r="Y9" s="1"/>
      <c r="Z9" s="1"/>
      <c r="AA9" s="1"/>
    </row>
    <row r="10" spans="1:27" ht="18.899999999999999" customHeight="1" x14ac:dyDescent="0.25">
      <c r="A10" s="24" t="s">
        <v>47</v>
      </c>
      <c r="B10" s="130">
        <v>1309</v>
      </c>
      <c r="C10" s="131">
        <v>1261</v>
      </c>
      <c r="D10" s="95">
        <f t="shared" si="0"/>
        <v>-3.6669213139801426E-2</v>
      </c>
      <c r="E10" s="93">
        <v>13</v>
      </c>
      <c r="F10" s="94">
        <v>18</v>
      </c>
      <c r="G10" s="95">
        <f t="shared" si="1"/>
        <v>0.38461538461538458</v>
      </c>
      <c r="H10" s="94">
        <v>89</v>
      </c>
      <c r="I10" s="94">
        <v>85</v>
      </c>
      <c r="J10" s="95">
        <f t="shared" si="2"/>
        <v>-4.49438202247191E-2</v>
      </c>
      <c r="K10" s="94">
        <v>1508</v>
      </c>
      <c r="L10" s="94">
        <v>1456</v>
      </c>
      <c r="M10" s="132">
        <f t="shared" si="3"/>
        <v>-3.4482758620689613E-2</v>
      </c>
      <c r="N10" s="1"/>
      <c r="O10" s="1"/>
      <c r="P10" s="1"/>
      <c r="Q10" s="1"/>
      <c r="R10" s="1"/>
      <c r="S10" s="1"/>
      <c r="T10" s="1"/>
      <c r="U10" s="1"/>
      <c r="V10" s="1"/>
      <c r="W10" s="1"/>
      <c r="X10" s="1"/>
      <c r="Y10" s="1"/>
      <c r="Z10" s="1"/>
      <c r="AA10" s="1"/>
    </row>
    <row r="11" spans="1:27" ht="18.899999999999999" customHeight="1" x14ac:dyDescent="0.25">
      <c r="A11" s="24" t="s">
        <v>48</v>
      </c>
      <c r="B11" s="130">
        <v>1131</v>
      </c>
      <c r="C11" s="131">
        <v>1142</v>
      </c>
      <c r="D11" s="95">
        <f t="shared" si="0"/>
        <v>9.7259062776304805E-3</v>
      </c>
      <c r="E11" s="93">
        <v>21</v>
      </c>
      <c r="F11" s="94">
        <v>30</v>
      </c>
      <c r="G11" s="95">
        <f t="shared" si="1"/>
        <v>0.4285714285714286</v>
      </c>
      <c r="H11" s="94">
        <v>94</v>
      </c>
      <c r="I11" s="94">
        <v>112</v>
      </c>
      <c r="J11" s="95">
        <f t="shared" si="2"/>
        <v>0.1914893617021276</v>
      </c>
      <c r="K11" s="94">
        <v>1319</v>
      </c>
      <c r="L11" s="94">
        <v>1354</v>
      </c>
      <c r="M11" s="132">
        <f t="shared" si="3"/>
        <v>2.6535253980288109E-2</v>
      </c>
      <c r="N11" s="1"/>
      <c r="O11" s="1"/>
      <c r="P11" s="1"/>
      <c r="Q11" s="1"/>
      <c r="R11" s="1"/>
      <c r="S11" s="1"/>
      <c r="T11" s="1"/>
      <c r="U11" s="1"/>
      <c r="V11" s="1"/>
      <c r="W11" s="1"/>
      <c r="X11" s="1"/>
      <c r="Y11" s="1"/>
      <c r="Z11" s="1"/>
      <c r="AA11" s="1"/>
    </row>
    <row r="12" spans="1:27" ht="18.899999999999999" customHeight="1" x14ac:dyDescent="0.25">
      <c r="A12" s="24" t="s">
        <v>49</v>
      </c>
      <c r="B12" s="130">
        <v>1014</v>
      </c>
      <c r="C12" s="131">
        <v>1151</v>
      </c>
      <c r="D12" s="95">
        <f t="shared" si="0"/>
        <v>0.13510848126232733</v>
      </c>
      <c r="E12" s="93">
        <v>7</v>
      </c>
      <c r="F12" s="94">
        <v>16</v>
      </c>
      <c r="G12" s="95">
        <f t="shared" si="1"/>
        <v>1.2857142857142856</v>
      </c>
      <c r="H12" s="94">
        <v>94</v>
      </c>
      <c r="I12" s="94">
        <v>111</v>
      </c>
      <c r="J12" s="95">
        <f t="shared" si="2"/>
        <v>0.18085106382978733</v>
      </c>
      <c r="K12" s="94">
        <v>1248</v>
      </c>
      <c r="L12" s="94">
        <v>1345</v>
      </c>
      <c r="M12" s="132">
        <f t="shared" si="3"/>
        <v>7.7724358974359031E-2</v>
      </c>
      <c r="N12" s="1"/>
      <c r="O12" s="1"/>
      <c r="P12" s="1"/>
      <c r="Q12" s="1"/>
      <c r="R12" s="1"/>
      <c r="S12" s="1"/>
      <c r="T12" s="1"/>
      <c r="U12" s="1"/>
      <c r="V12" s="1"/>
      <c r="W12" s="1"/>
      <c r="X12" s="1"/>
      <c r="Y12" s="1"/>
      <c r="Z12" s="1"/>
      <c r="AA12" s="1"/>
    </row>
    <row r="13" spans="1:27" ht="18.899999999999999" customHeight="1" thickBot="1" x14ac:dyDescent="0.3">
      <c r="A13" s="11" t="s">
        <v>35</v>
      </c>
      <c r="B13" s="133">
        <f>SUM(B6:B12)</f>
        <v>8275</v>
      </c>
      <c r="C13" s="134">
        <f>SUM(C6:C12)</f>
        <v>8165</v>
      </c>
      <c r="D13" s="135">
        <f>(C13/B13)-1</f>
        <v>-1.3293051359516639E-2</v>
      </c>
      <c r="E13" s="133">
        <f>SUM(E6:E12)</f>
        <v>91</v>
      </c>
      <c r="F13" s="134">
        <f>SUM(F6:F12)</f>
        <v>105</v>
      </c>
      <c r="G13" s="135">
        <f>(F13/E13)-1</f>
        <v>0.15384615384615374</v>
      </c>
      <c r="H13" s="134">
        <f>SUM(H6:H12)</f>
        <v>533</v>
      </c>
      <c r="I13" s="134">
        <f>SUM(I6:I12)</f>
        <v>559</v>
      </c>
      <c r="J13" s="135">
        <f>(I13/H13)-1</f>
        <v>4.8780487804878092E-2</v>
      </c>
      <c r="K13" s="134">
        <f>SUM(K6:K12)</f>
        <v>9644</v>
      </c>
      <c r="L13" s="134">
        <f>SUM(L6:L12)</f>
        <v>9465</v>
      </c>
      <c r="M13" s="136">
        <f>(L13/K13)-1</f>
        <v>-1.8560763168809613E-2</v>
      </c>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5">
    <mergeCell ref="A4:A5"/>
    <mergeCell ref="B4:D4"/>
    <mergeCell ref="E4:G4"/>
    <mergeCell ref="H4:J4"/>
    <mergeCell ref="K4:M4"/>
  </mergeCells>
  <printOptions horizontalCentered="1"/>
  <pageMargins left="0.25" right="0.25" top="0.75" bottom="0.75" header="0.3" footer="0.3"/>
  <pageSetup paperSize="9" scale="86" orientation="portrait" verticalDpi="0" r:id="rId1"/>
  <ignoredErrors>
    <ignoredError sqref="B13:C13 E13:F13 H13:I13 K13:L13" formulaRange="1"/>
    <ignoredError sqref="D13 G13 J13"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53214-7B5C-4B81-988E-19470424BCD3}">
  <sheetPr>
    <pageSetUpPr fitToPage="1"/>
  </sheetPr>
  <dimension ref="A1:AA48"/>
  <sheetViews>
    <sheetView showGridLines="0" zoomScaleNormal="100" workbookViewId="0">
      <selection activeCell="G2" sqref="G2"/>
    </sheetView>
  </sheetViews>
  <sheetFormatPr defaultColWidth="9.109375" defaultRowHeight="12" x14ac:dyDescent="0.25"/>
  <cols>
    <col min="1" max="1" width="18.6640625" style="3" customWidth="1"/>
    <col min="2" max="13" width="7.88671875" style="3" customWidth="1"/>
    <col min="14" max="14" width="2.88671875" style="3" customWidth="1"/>
    <col min="15" max="16384" width="9.109375" style="3"/>
  </cols>
  <sheetData>
    <row r="1" spans="1:27" ht="6.75" customHeight="1" x14ac:dyDescent="0.25"/>
    <row r="2" spans="1:27" ht="18.899999999999999" customHeight="1" x14ac:dyDescent="0.3">
      <c r="A2" s="13" t="s">
        <v>183</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56" t="str">
        <f>+'1'!A4</f>
        <v>Janeiro-março</v>
      </c>
      <c r="B4" s="259" t="s">
        <v>6</v>
      </c>
      <c r="C4" s="259"/>
      <c r="D4" s="259"/>
      <c r="E4" s="258" t="s">
        <v>31</v>
      </c>
      <c r="F4" s="259"/>
      <c r="G4" s="260"/>
      <c r="H4" s="259" t="s">
        <v>18</v>
      </c>
      <c r="I4" s="259"/>
      <c r="J4" s="259"/>
      <c r="K4" s="258" t="s">
        <v>20</v>
      </c>
      <c r="L4" s="259"/>
      <c r="M4" s="259"/>
      <c r="N4" s="1"/>
      <c r="O4" s="1"/>
      <c r="P4" s="1"/>
      <c r="Q4" s="1"/>
      <c r="R4" s="1"/>
      <c r="S4" s="1"/>
      <c r="T4" s="1"/>
      <c r="U4" s="1"/>
      <c r="V4" s="1"/>
      <c r="W4" s="1"/>
      <c r="X4" s="1"/>
      <c r="Y4" s="1"/>
      <c r="Z4" s="1"/>
      <c r="AA4" s="1"/>
    </row>
    <row r="5" spans="1:27" ht="30" customHeight="1" x14ac:dyDescent="0.25">
      <c r="A5" s="257"/>
      <c r="B5" s="42">
        <v>2025</v>
      </c>
      <c r="C5" s="43">
        <v>2026</v>
      </c>
      <c r="D5" s="44" t="s">
        <v>204</v>
      </c>
      <c r="E5" s="42">
        <v>2025</v>
      </c>
      <c r="F5" s="43">
        <v>2026</v>
      </c>
      <c r="G5" s="44" t="s">
        <v>204</v>
      </c>
      <c r="H5" s="42">
        <v>2025</v>
      </c>
      <c r="I5" s="43">
        <v>2026</v>
      </c>
      <c r="J5" s="44" t="s">
        <v>204</v>
      </c>
      <c r="K5" s="42">
        <v>2025</v>
      </c>
      <c r="L5" s="43">
        <v>2026</v>
      </c>
      <c r="M5" s="44" t="s">
        <v>204</v>
      </c>
      <c r="N5" s="1"/>
      <c r="O5" s="1"/>
      <c r="P5" s="1"/>
      <c r="Q5" s="1"/>
      <c r="R5" s="1"/>
      <c r="S5" s="1"/>
      <c r="T5" s="1"/>
      <c r="U5" s="1"/>
      <c r="V5" s="1"/>
      <c r="W5" s="1"/>
      <c r="X5" s="1"/>
      <c r="Y5" s="1"/>
      <c r="Z5" s="1"/>
      <c r="AA5" s="1"/>
    </row>
    <row r="6" spans="1:27" ht="18.899999999999999" customHeight="1" x14ac:dyDescent="0.25">
      <c r="A6" s="24" t="s">
        <v>51</v>
      </c>
      <c r="B6" s="137">
        <v>249</v>
      </c>
      <c r="C6" s="138">
        <v>272</v>
      </c>
      <c r="D6" s="139">
        <f>(C6/B6)-1</f>
        <v>9.2369477911646625E-2</v>
      </c>
      <c r="E6" s="94">
        <v>5</v>
      </c>
      <c r="F6" s="94">
        <v>11</v>
      </c>
      <c r="G6" s="96">
        <f>(F6/E6)-1</f>
        <v>1.2000000000000002</v>
      </c>
      <c r="H6" s="137">
        <v>20</v>
      </c>
      <c r="I6" s="138">
        <v>41</v>
      </c>
      <c r="J6" s="139">
        <f>(I6/H6)-1</f>
        <v>1.0499999999999998</v>
      </c>
      <c r="K6" s="94">
        <v>283</v>
      </c>
      <c r="L6" s="94">
        <v>299</v>
      </c>
      <c r="M6" s="132">
        <f>(L6/K6)-1</f>
        <v>5.6537102473498191E-2</v>
      </c>
      <c r="N6" s="1"/>
      <c r="O6" s="1"/>
      <c r="P6" s="1"/>
      <c r="Q6" s="1"/>
      <c r="R6" s="1"/>
      <c r="S6" s="1"/>
      <c r="T6" s="1"/>
      <c r="U6" s="1"/>
      <c r="V6" s="1"/>
      <c r="W6" s="1"/>
      <c r="X6" s="1"/>
      <c r="Y6" s="1"/>
      <c r="Z6" s="1"/>
      <c r="AA6" s="1"/>
    </row>
    <row r="7" spans="1:27" ht="18.899999999999999" customHeight="1" x14ac:dyDescent="0.25">
      <c r="A7" s="24" t="s">
        <v>52</v>
      </c>
      <c r="B7" s="93">
        <v>171</v>
      </c>
      <c r="C7" s="94">
        <v>159</v>
      </c>
      <c r="D7" s="95">
        <f t="shared" ref="D7:D13" si="0">(C7/B7)-1</f>
        <v>-7.0175438596491224E-2</v>
      </c>
      <c r="E7" s="94">
        <v>9</v>
      </c>
      <c r="F7" s="94">
        <v>8</v>
      </c>
      <c r="G7" s="96">
        <f t="shared" ref="G7:G13" si="1">(F7/E7)-1</f>
        <v>-0.11111111111111116</v>
      </c>
      <c r="H7" s="93">
        <v>20</v>
      </c>
      <c r="I7" s="94">
        <v>13</v>
      </c>
      <c r="J7" s="95">
        <f t="shared" ref="J7:J13" si="2">(I7/H7)-1</f>
        <v>-0.35</v>
      </c>
      <c r="K7" s="94">
        <v>203</v>
      </c>
      <c r="L7" s="94">
        <v>171</v>
      </c>
      <c r="M7" s="132">
        <f t="shared" ref="M7:M13" si="3">(L7/K7)-1</f>
        <v>-0.1576354679802956</v>
      </c>
      <c r="N7" s="1"/>
      <c r="O7" s="1"/>
      <c r="P7" s="1"/>
      <c r="Q7" s="1"/>
      <c r="R7" s="1"/>
      <c r="S7" s="1"/>
      <c r="T7" s="1"/>
      <c r="U7" s="1"/>
      <c r="V7" s="1"/>
      <c r="W7" s="1"/>
      <c r="X7" s="1"/>
      <c r="Y7" s="1"/>
      <c r="Z7" s="1"/>
      <c r="AA7" s="1"/>
    </row>
    <row r="8" spans="1:27" ht="18.899999999999999" customHeight="1" x14ac:dyDescent="0.25">
      <c r="A8" s="24" t="s">
        <v>53</v>
      </c>
      <c r="B8" s="93">
        <v>1014</v>
      </c>
      <c r="C8" s="94">
        <v>993</v>
      </c>
      <c r="D8" s="95">
        <f t="shared" si="0"/>
        <v>-2.0710059171597628E-2</v>
      </c>
      <c r="E8" s="94">
        <v>11</v>
      </c>
      <c r="F8" s="94">
        <v>10</v>
      </c>
      <c r="G8" s="96">
        <f t="shared" si="1"/>
        <v>-9.0909090909090939E-2</v>
      </c>
      <c r="H8" s="93">
        <v>68</v>
      </c>
      <c r="I8" s="94">
        <v>52</v>
      </c>
      <c r="J8" s="95">
        <f t="shared" si="2"/>
        <v>-0.23529411764705888</v>
      </c>
      <c r="K8" s="94">
        <v>1176</v>
      </c>
      <c r="L8" s="94">
        <v>1157</v>
      </c>
      <c r="M8" s="132">
        <f t="shared" si="3"/>
        <v>-1.6156462585034004E-2</v>
      </c>
      <c r="N8" s="1"/>
      <c r="O8" s="1"/>
      <c r="P8" s="1"/>
      <c r="Q8" s="1"/>
      <c r="R8" s="1"/>
      <c r="S8" s="1"/>
      <c r="T8" s="1"/>
      <c r="U8" s="1"/>
      <c r="V8" s="1"/>
      <c r="W8" s="1"/>
      <c r="X8" s="1"/>
      <c r="Y8" s="1"/>
      <c r="Z8" s="1"/>
      <c r="AA8" s="1"/>
    </row>
    <row r="9" spans="1:27" ht="18.899999999999999" customHeight="1" x14ac:dyDescent="0.25">
      <c r="A9" s="24" t="s">
        <v>54</v>
      </c>
      <c r="B9" s="93">
        <v>1336</v>
      </c>
      <c r="C9" s="94">
        <v>1336</v>
      </c>
      <c r="D9" s="95">
        <f t="shared" si="0"/>
        <v>0</v>
      </c>
      <c r="E9" s="94">
        <v>9</v>
      </c>
      <c r="F9" s="94">
        <v>13</v>
      </c>
      <c r="G9" s="96">
        <f t="shared" si="1"/>
        <v>0.44444444444444442</v>
      </c>
      <c r="H9" s="93">
        <v>76</v>
      </c>
      <c r="I9" s="94">
        <v>75</v>
      </c>
      <c r="J9" s="95">
        <f t="shared" si="2"/>
        <v>-1.3157894736842146E-2</v>
      </c>
      <c r="K9" s="94">
        <v>1525</v>
      </c>
      <c r="L9" s="94">
        <v>1557</v>
      </c>
      <c r="M9" s="132">
        <f t="shared" si="3"/>
        <v>2.0983606557376966E-2</v>
      </c>
      <c r="N9" s="1"/>
      <c r="O9" s="1"/>
      <c r="P9" s="1"/>
      <c r="Q9" s="1"/>
      <c r="R9" s="1"/>
      <c r="S9" s="1"/>
      <c r="T9" s="1"/>
      <c r="U9" s="1"/>
      <c r="V9" s="1"/>
      <c r="W9" s="1"/>
      <c r="X9" s="1"/>
      <c r="Y9" s="1"/>
      <c r="Z9" s="1"/>
      <c r="AA9" s="1"/>
    </row>
    <row r="10" spans="1:27" ht="18.899999999999999" customHeight="1" x14ac:dyDescent="0.25">
      <c r="A10" s="24" t="s">
        <v>55</v>
      </c>
      <c r="B10" s="93">
        <v>1591</v>
      </c>
      <c r="C10" s="94">
        <v>1429</v>
      </c>
      <c r="D10" s="95">
        <f t="shared" si="0"/>
        <v>-0.10182275298554366</v>
      </c>
      <c r="E10" s="94">
        <v>12</v>
      </c>
      <c r="F10" s="94">
        <v>11</v>
      </c>
      <c r="G10" s="96">
        <f t="shared" si="1"/>
        <v>-8.333333333333337E-2</v>
      </c>
      <c r="H10" s="93">
        <v>94</v>
      </c>
      <c r="I10" s="94">
        <v>71</v>
      </c>
      <c r="J10" s="95">
        <f t="shared" si="2"/>
        <v>-0.24468085106382975</v>
      </c>
      <c r="K10" s="94">
        <v>1885</v>
      </c>
      <c r="L10" s="94">
        <v>1656</v>
      </c>
      <c r="M10" s="132">
        <f t="shared" si="3"/>
        <v>-0.12148541114058353</v>
      </c>
      <c r="N10" s="1"/>
      <c r="O10" s="1"/>
      <c r="P10" s="1"/>
      <c r="Q10" s="1"/>
      <c r="R10" s="1"/>
      <c r="S10" s="1"/>
      <c r="T10" s="1"/>
      <c r="U10" s="1"/>
      <c r="V10" s="1"/>
      <c r="W10" s="1"/>
      <c r="X10" s="1"/>
      <c r="Y10" s="1"/>
      <c r="Z10" s="1"/>
      <c r="AA10" s="1"/>
    </row>
    <row r="11" spans="1:27" ht="18.899999999999999" customHeight="1" x14ac:dyDescent="0.25">
      <c r="A11" s="24" t="s">
        <v>56</v>
      </c>
      <c r="B11" s="93">
        <v>1743</v>
      </c>
      <c r="C11" s="94">
        <v>1793</v>
      </c>
      <c r="D11" s="95">
        <f t="shared" si="0"/>
        <v>2.8686173264486525E-2</v>
      </c>
      <c r="E11" s="94">
        <v>23</v>
      </c>
      <c r="F11" s="94">
        <v>18</v>
      </c>
      <c r="G11" s="96">
        <f t="shared" si="1"/>
        <v>-0.21739130434782605</v>
      </c>
      <c r="H11" s="93">
        <v>103</v>
      </c>
      <c r="I11" s="94">
        <v>118</v>
      </c>
      <c r="J11" s="95">
        <f t="shared" si="2"/>
        <v>0.14563106796116498</v>
      </c>
      <c r="K11" s="94">
        <v>2072</v>
      </c>
      <c r="L11" s="94">
        <v>2132</v>
      </c>
      <c r="M11" s="132">
        <f t="shared" si="3"/>
        <v>2.8957528957529011E-2</v>
      </c>
      <c r="N11" s="1"/>
      <c r="O11" s="1"/>
      <c r="P11" s="1"/>
      <c r="Q11" s="1"/>
      <c r="R11" s="1"/>
      <c r="S11" s="1"/>
      <c r="T11" s="1"/>
      <c r="U11" s="1"/>
      <c r="V11" s="1"/>
      <c r="W11" s="1"/>
      <c r="X11" s="1"/>
      <c r="Y11" s="1"/>
      <c r="Z11" s="1"/>
      <c r="AA11" s="1"/>
    </row>
    <row r="12" spans="1:27" ht="18.899999999999999" customHeight="1" x14ac:dyDescent="0.25">
      <c r="A12" s="24" t="s">
        <v>57</v>
      </c>
      <c r="B12" s="93">
        <v>1543</v>
      </c>
      <c r="C12" s="94">
        <v>1622</v>
      </c>
      <c r="D12" s="95">
        <f t="shared" si="0"/>
        <v>5.1198963058975977E-2</v>
      </c>
      <c r="E12" s="94">
        <v>14</v>
      </c>
      <c r="F12" s="94">
        <v>26</v>
      </c>
      <c r="G12" s="96">
        <f t="shared" si="1"/>
        <v>0.85714285714285721</v>
      </c>
      <c r="H12" s="93">
        <v>100</v>
      </c>
      <c r="I12" s="94">
        <v>141</v>
      </c>
      <c r="J12" s="95">
        <f t="shared" si="2"/>
        <v>0.40999999999999992</v>
      </c>
      <c r="K12" s="94">
        <v>1780</v>
      </c>
      <c r="L12" s="94">
        <v>1829</v>
      </c>
      <c r="M12" s="132">
        <f t="shared" si="3"/>
        <v>2.7528089887640439E-2</v>
      </c>
      <c r="N12" s="1"/>
      <c r="O12" s="1"/>
      <c r="P12" s="1"/>
      <c r="Q12" s="1"/>
      <c r="R12" s="1"/>
      <c r="S12" s="1"/>
      <c r="T12" s="1"/>
      <c r="U12" s="1"/>
      <c r="V12" s="1"/>
      <c r="W12" s="1"/>
      <c r="X12" s="1"/>
      <c r="Y12" s="1"/>
      <c r="Z12" s="1"/>
      <c r="AA12" s="1"/>
    </row>
    <row r="13" spans="1:27" ht="18.899999999999999" customHeight="1" x14ac:dyDescent="0.25">
      <c r="A13" s="24" t="s">
        <v>139</v>
      </c>
      <c r="B13" s="93">
        <v>628</v>
      </c>
      <c r="C13" s="94">
        <v>561</v>
      </c>
      <c r="D13" s="95">
        <f t="shared" si="0"/>
        <v>-0.10668789808917201</v>
      </c>
      <c r="E13" s="94">
        <v>8</v>
      </c>
      <c r="F13" s="94">
        <v>8</v>
      </c>
      <c r="G13" s="96">
        <f t="shared" si="1"/>
        <v>0</v>
      </c>
      <c r="H13" s="93">
        <v>52</v>
      </c>
      <c r="I13" s="94">
        <v>48</v>
      </c>
      <c r="J13" s="95">
        <f t="shared" si="2"/>
        <v>-7.6923076923076872E-2</v>
      </c>
      <c r="K13" s="94">
        <v>720</v>
      </c>
      <c r="L13" s="94">
        <v>664</v>
      </c>
      <c r="M13" s="132">
        <f t="shared" si="3"/>
        <v>-7.7777777777777724E-2</v>
      </c>
      <c r="N13" s="1"/>
      <c r="O13" s="1"/>
      <c r="P13" s="1"/>
      <c r="Q13" s="1"/>
      <c r="R13" s="1"/>
      <c r="S13" s="1"/>
      <c r="T13" s="1"/>
      <c r="U13" s="1"/>
      <c r="V13" s="1"/>
      <c r="W13" s="1"/>
      <c r="X13" s="1"/>
      <c r="Y13" s="1"/>
      <c r="Z13" s="1"/>
      <c r="AA13" s="1"/>
    </row>
    <row r="14" spans="1:27" ht="18.899999999999999" customHeight="1" thickBot="1" x14ac:dyDescent="0.3">
      <c r="A14" s="11" t="s">
        <v>35</v>
      </c>
      <c r="B14" s="133">
        <f>SUM(B6:B13)</f>
        <v>8275</v>
      </c>
      <c r="C14" s="134">
        <f>SUM(C6:C13)</f>
        <v>8165</v>
      </c>
      <c r="D14" s="135">
        <f>(C14/B14)-1</f>
        <v>-1.3293051359516639E-2</v>
      </c>
      <c r="E14" s="134">
        <f>SUM(E6:E13)</f>
        <v>91</v>
      </c>
      <c r="F14" s="134">
        <f>SUM(F6:F13)</f>
        <v>105</v>
      </c>
      <c r="G14" s="136">
        <f>(F14/E14)-1</f>
        <v>0.15384615384615374</v>
      </c>
      <c r="H14" s="133">
        <f>SUM(H6:H13)</f>
        <v>533</v>
      </c>
      <c r="I14" s="134">
        <f>SUM(I6:I13)</f>
        <v>559</v>
      </c>
      <c r="J14" s="135">
        <f>(I14/H14)-1</f>
        <v>4.8780487804878092E-2</v>
      </c>
      <c r="K14" s="134">
        <f>SUM(K6:K13)</f>
        <v>9644</v>
      </c>
      <c r="L14" s="134">
        <f>SUM(L6:L13)</f>
        <v>9465</v>
      </c>
      <c r="M14" s="136">
        <f>(L14/K14)-1</f>
        <v>-1.8560763168809613E-2</v>
      </c>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219"/>
      <c r="D16" s="1"/>
      <c r="E16" s="1"/>
      <c r="F16" s="1"/>
      <c r="G16" s="1"/>
      <c r="H16" s="222"/>
      <c r="I16" s="1"/>
      <c r="J16" s="1"/>
      <c r="K16" s="1"/>
      <c r="L16" s="1"/>
      <c r="M16" s="1"/>
      <c r="N16" s="1"/>
      <c r="O16" s="1"/>
      <c r="P16" s="1"/>
      <c r="Q16" s="1"/>
      <c r="R16" s="1"/>
      <c r="S16" s="1"/>
      <c r="T16" s="1"/>
      <c r="U16" s="1"/>
      <c r="V16" s="1"/>
      <c r="W16" s="1"/>
      <c r="X16" s="1"/>
      <c r="Y16" s="1"/>
      <c r="Z16" s="1"/>
      <c r="AA16" s="1"/>
    </row>
    <row r="17" spans="8:8" x14ac:dyDescent="0.25">
      <c r="H17" s="222"/>
    </row>
    <row r="18" spans="8:8" x14ac:dyDescent="0.25">
      <c r="H18" s="222"/>
    </row>
    <row r="19" spans="8:8" x14ac:dyDescent="0.25">
      <c r="H19" s="222"/>
    </row>
    <row r="20" spans="8:8" x14ac:dyDescent="0.25">
      <c r="H20" s="222"/>
    </row>
    <row r="21" spans="8:8" x14ac:dyDescent="0.25">
      <c r="H21" s="222"/>
    </row>
    <row r="22" spans="8:8" x14ac:dyDescent="0.25">
      <c r="H22" s="222"/>
    </row>
    <row r="23" spans="8:8" x14ac:dyDescent="0.25">
      <c r="H23" s="222"/>
    </row>
    <row r="24" spans="8:8" x14ac:dyDescent="0.25">
      <c r="H24" s="222"/>
    </row>
    <row r="25" spans="8:8" x14ac:dyDescent="0.25">
      <c r="H25" s="222"/>
    </row>
    <row r="37" spans="7:9" x14ac:dyDescent="0.25">
      <c r="G37" s="1"/>
    </row>
    <row r="48" spans="7:9" x14ac:dyDescent="0.25">
      <c r="I48" s="1"/>
    </row>
  </sheetData>
  <mergeCells count="5">
    <mergeCell ref="A4:A5"/>
    <mergeCell ref="B4:D4"/>
    <mergeCell ref="E4:G4"/>
    <mergeCell ref="H4:J4"/>
    <mergeCell ref="K4:M4"/>
  </mergeCells>
  <printOptions horizontalCentered="1"/>
  <pageMargins left="0.23622047244094491" right="0.23622047244094491" top="0.74803149606299213" bottom="0.74803149606299213" header="0.31496062992125984" footer="0.31496062992125984"/>
  <pageSetup paperSize="9" scale="85" orientation="portrait" verticalDpi="0" r:id="rId1"/>
  <ignoredErrors>
    <ignoredError sqref="B14:C14 E14:F14 H14:I14 K14:L14" formulaRange="1"/>
    <ignoredError sqref="D14 G14 J14"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CB1EE-8EA8-447F-A172-8EA1173EAE05}">
  <sheetPr>
    <pageSetUpPr fitToPage="1"/>
  </sheetPr>
  <dimension ref="A1:AA46"/>
  <sheetViews>
    <sheetView showGridLines="0" zoomScaleNormal="100" workbookViewId="0">
      <selection activeCell="H2" sqref="H2"/>
    </sheetView>
  </sheetViews>
  <sheetFormatPr defaultColWidth="9.109375" defaultRowHeight="12" x14ac:dyDescent="0.25"/>
  <cols>
    <col min="1" max="1" width="18.6640625" style="3" customWidth="1"/>
    <col min="2" max="6" width="7.88671875" style="3" customWidth="1"/>
    <col min="7" max="7" width="9.109375" style="3" customWidth="1"/>
    <col min="8" max="9" width="7.88671875" style="3" customWidth="1"/>
    <col min="10" max="10" width="8.109375" style="3" customWidth="1"/>
    <col min="11" max="13" width="7.88671875" style="3" customWidth="1"/>
    <col min="14" max="14" width="2.33203125" style="3" customWidth="1"/>
    <col min="15" max="16384" width="9.109375" style="3"/>
  </cols>
  <sheetData>
    <row r="1" spans="1:27" ht="6.75" customHeight="1" x14ac:dyDescent="0.25"/>
    <row r="2" spans="1:27" ht="18.899999999999999" customHeight="1" x14ac:dyDescent="0.3">
      <c r="A2" s="13" t="s">
        <v>184</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56" t="str">
        <f>+'1'!A4</f>
        <v>Janeiro-março</v>
      </c>
      <c r="B4" s="258" t="s">
        <v>6</v>
      </c>
      <c r="C4" s="259"/>
      <c r="D4" s="260"/>
      <c r="E4" s="258" t="s">
        <v>31</v>
      </c>
      <c r="F4" s="259"/>
      <c r="G4" s="260"/>
      <c r="H4" s="259" t="s">
        <v>18</v>
      </c>
      <c r="I4" s="259"/>
      <c r="J4" s="259"/>
      <c r="K4" s="258" t="s">
        <v>20</v>
      </c>
      <c r="L4" s="259"/>
      <c r="M4" s="259"/>
      <c r="N4" s="1"/>
      <c r="O4" s="1"/>
      <c r="P4" s="1"/>
      <c r="Q4" s="1"/>
      <c r="R4" s="1"/>
      <c r="S4" s="1"/>
      <c r="T4" s="1"/>
      <c r="U4" s="1"/>
      <c r="V4" s="1"/>
      <c r="W4" s="1"/>
      <c r="X4" s="1"/>
      <c r="Y4" s="1"/>
      <c r="Z4" s="1"/>
      <c r="AA4" s="1"/>
    </row>
    <row r="5" spans="1:27" ht="30" customHeight="1" x14ac:dyDescent="0.25">
      <c r="A5" s="257"/>
      <c r="B5" s="42">
        <v>2025</v>
      </c>
      <c r="C5" s="43">
        <v>2026</v>
      </c>
      <c r="D5" s="44" t="s">
        <v>204</v>
      </c>
      <c r="E5" s="42">
        <v>2025</v>
      </c>
      <c r="F5" s="43">
        <v>2026</v>
      </c>
      <c r="G5" s="44" t="s">
        <v>204</v>
      </c>
      <c r="H5" s="42">
        <v>2025</v>
      </c>
      <c r="I5" s="43">
        <v>2026</v>
      </c>
      <c r="J5" s="44" t="s">
        <v>204</v>
      </c>
      <c r="K5" s="42">
        <v>2025</v>
      </c>
      <c r="L5" s="43">
        <v>2026</v>
      </c>
      <c r="M5" s="44" t="s">
        <v>204</v>
      </c>
      <c r="N5" s="1"/>
      <c r="O5" s="1"/>
      <c r="P5" s="1"/>
      <c r="Q5" s="1"/>
      <c r="R5" s="1"/>
      <c r="S5" s="1"/>
      <c r="T5" s="1"/>
      <c r="U5" s="1"/>
      <c r="V5" s="1"/>
      <c r="W5" s="1"/>
      <c r="X5" s="1"/>
      <c r="Y5" s="1"/>
      <c r="Z5" s="1"/>
      <c r="AA5" s="1"/>
    </row>
    <row r="6" spans="1:27" ht="18.899999999999999" customHeight="1" x14ac:dyDescent="0.25">
      <c r="A6" s="24" t="s">
        <v>58</v>
      </c>
      <c r="B6" s="208">
        <v>5960</v>
      </c>
      <c r="C6" s="209">
        <v>5507</v>
      </c>
      <c r="D6" s="210">
        <f>(C6/B6)-1</f>
        <v>-7.6006711409395966E-2</v>
      </c>
      <c r="E6" s="211">
        <v>73</v>
      </c>
      <c r="F6" s="211">
        <v>70</v>
      </c>
      <c r="G6" s="212">
        <f>(F6/E6)-1</f>
        <v>-4.1095890410958957E-2</v>
      </c>
      <c r="H6" s="208">
        <v>384</v>
      </c>
      <c r="I6" s="209">
        <v>424</v>
      </c>
      <c r="J6" s="210">
        <f>(I6/H6)-1</f>
        <v>0.10416666666666674</v>
      </c>
      <c r="K6" s="211">
        <v>6851</v>
      </c>
      <c r="L6" s="211">
        <v>6324</v>
      </c>
      <c r="M6" s="212">
        <f>(L6/K6)-1</f>
        <v>-7.6923076923076872E-2</v>
      </c>
      <c r="N6" s="1"/>
      <c r="O6" s="1"/>
      <c r="P6" s="1"/>
      <c r="Q6" s="1"/>
      <c r="R6" s="1"/>
      <c r="S6" s="1"/>
      <c r="T6" s="1"/>
      <c r="U6" s="1"/>
      <c r="V6" s="1"/>
      <c r="W6" s="1"/>
      <c r="X6" s="1"/>
      <c r="Y6" s="1"/>
      <c r="Z6" s="1"/>
      <c r="AA6" s="1"/>
    </row>
    <row r="7" spans="1:27" ht="18.899999999999999" customHeight="1" x14ac:dyDescent="0.25">
      <c r="A7" s="24" t="s">
        <v>59</v>
      </c>
      <c r="B7" s="213">
        <v>2218</v>
      </c>
      <c r="C7" s="211">
        <v>2534</v>
      </c>
      <c r="D7" s="214">
        <f t="shared" ref="D7:D12" si="0">(C7/B7)-1</f>
        <v>0.14247069431920645</v>
      </c>
      <c r="E7" s="211">
        <v>17</v>
      </c>
      <c r="F7" s="211">
        <v>32</v>
      </c>
      <c r="G7" s="212">
        <f t="shared" ref="G7:G8" si="1">(F7/E7)-1</f>
        <v>0.88235294117647056</v>
      </c>
      <c r="H7" s="213">
        <v>138</v>
      </c>
      <c r="I7" s="211">
        <v>131</v>
      </c>
      <c r="J7" s="214">
        <f t="shared" ref="J7:J9" si="2">(I7/H7)-1</f>
        <v>-5.0724637681159424E-2</v>
      </c>
      <c r="K7" s="211">
        <v>2659</v>
      </c>
      <c r="L7" s="211">
        <v>2986</v>
      </c>
      <c r="M7" s="212">
        <f t="shared" ref="M7:M12" si="3">(L7/K7)-1</f>
        <v>0.12297856336968782</v>
      </c>
      <c r="N7" s="1"/>
      <c r="O7" s="1"/>
      <c r="P7" s="1"/>
      <c r="Q7" s="1"/>
      <c r="R7" s="1"/>
      <c r="S7" s="1"/>
      <c r="T7" s="1"/>
      <c r="U7" s="1"/>
      <c r="V7" s="1"/>
      <c r="W7" s="1"/>
      <c r="X7" s="1"/>
      <c r="Y7" s="1"/>
      <c r="Z7" s="1"/>
      <c r="AA7" s="1"/>
    </row>
    <row r="8" spans="1:27" ht="18.899999999999999" customHeight="1" x14ac:dyDescent="0.25">
      <c r="A8" s="24" t="s">
        <v>60</v>
      </c>
      <c r="B8" s="213">
        <v>59</v>
      </c>
      <c r="C8" s="211">
        <v>48</v>
      </c>
      <c r="D8" s="214">
        <f t="shared" si="0"/>
        <v>-0.18644067796610164</v>
      </c>
      <c r="E8" s="211">
        <v>1</v>
      </c>
      <c r="F8" s="211">
        <v>1</v>
      </c>
      <c r="G8" s="212">
        <f t="shared" si="1"/>
        <v>0</v>
      </c>
      <c r="H8" s="213">
        <v>6</v>
      </c>
      <c r="I8" s="211">
        <v>1</v>
      </c>
      <c r="J8" s="214">
        <f t="shared" si="2"/>
        <v>-0.83333333333333337</v>
      </c>
      <c r="K8" s="211">
        <v>84</v>
      </c>
      <c r="L8" s="211">
        <v>56</v>
      </c>
      <c r="M8" s="212">
        <f t="shared" si="3"/>
        <v>-0.33333333333333337</v>
      </c>
      <c r="N8" s="1"/>
      <c r="O8" s="1"/>
      <c r="P8" s="1"/>
      <c r="Q8" s="1"/>
      <c r="R8" s="1"/>
      <c r="S8" s="1"/>
      <c r="T8" s="1"/>
      <c r="U8" s="1"/>
      <c r="V8" s="1"/>
      <c r="W8" s="1"/>
      <c r="X8" s="1"/>
      <c r="Y8" s="1"/>
      <c r="Z8" s="1"/>
      <c r="AA8" s="1"/>
    </row>
    <row r="9" spans="1:27" ht="18.899999999999999" customHeight="1" x14ac:dyDescent="0.25">
      <c r="A9" s="24" t="s">
        <v>61</v>
      </c>
      <c r="B9" s="213">
        <v>27</v>
      </c>
      <c r="C9" s="211">
        <v>27</v>
      </c>
      <c r="D9" s="214">
        <f t="shared" si="0"/>
        <v>0</v>
      </c>
      <c r="E9" s="211">
        <v>0</v>
      </c>
      <c r="F9" s="211">
        <v>2</v>
      </c>
      <c r="G9" s="220" t="s">
        <v>132</v>
      </c>
      <c r="H9" s="213">
        <v>5</v>
      </c>
      <c r="I9" s="211">
        <v>1</v>
      </c>
      <c r="J9" s="214">
        <f t="shared" si="2"/>
        <v>-0.8</v>
      </c>
      <c r="K9" s="211">
        <v>26</v>
      </c>
      <c r="L9" s="211">
        <v>25</v>
      </c>
      <c r="M9" s="212">
        <f t="shared" si="3"/>
        <v>-3.8461538461538436E-2</v>
      </c>
      <c r="N9" s="1"/>
      <c r="O9" s="1"/>
      <c r="P9" s="1"/>
      <c r="Q9" s="1"/>
      <c r="R9" s="1"/>
      <c r="S9" s="1"/>
      <c r="T9" s="1"/>
      <c r="U9" s="1"/>
      <c r="V9" s="1"/>
      <c r="W9" s="1"/>
      <c r="X9" s="1"/>
      <c r="Y9" s="1"/>
      <c r="Z9" s="1"/>
      <c r="AA9" s="1"/>
    </row>
    <row r="10" spans="1:27" ht="18.899999999999999" customHeight="1" x14ac:dyDescent="0.25">
      <c r="A10" s="24" t="s">
        <v>62</v>
      </c>
      <c r="B10" s="213">
        <v>2</v>
      </c>
      <c r="C10" s="211">
        <v>17</v>
      </c>
      <c r="D10" s="214">
        <f t="shared" si="0"/>
        <v>7.5</v>
      </c>
      <c r="E10" s="211">
        <v>0</v>
      </c>
      <c r="F10" s="211">
        <v>0</v>
      </c>
      <c r="G10" s="221" t="s">
        <v>132</v>
      </c>
      <c r="H10" s="213">
        <v>0</v>
      </c>
      <c r="I10" s="211">
        <v>0</v>
      </c>
      <c r="J10" s="221" t="s">
        <v>132</v>
      </c>
      <c r="K10" s="211">
        <v>3</v>
      </c>
      <c r="L10" s="211">
        <v>24</v>
      </c>
      <c r="M10" s="212">
        <f t="shared" si="3"/>
        <v>7</v>
      </c>
      <c r="N10" s="1"/>
      <c r="O10" s="1"/>
      <c r="P10" s="1"/>
      <c r="Q10" s="1"/>
      <c r="R10" s="1"/>
      <c r="S10" s="1"/>
      <c r="T10" s="1"/>
      <c r="U10" s="1"/>
      <c r="V10" s="1"/>
      <c r="W10" s="1"/>
      <c r="X10" s="1"/>
      <c r="Y10" s="1"/>
      <c r="Z10" s="1"/>
      <c r="AA10" s="1"/>
    </row>
    <row r="11" spans="1:27" ht="18.899999999999999" customHeight="1" x14ac:dyDescent="0.25">
      <c r="A11" s="24" t="s">
        <v>63</v>
      </c>
      <c r="B11" s="213">
        <v>6</v>
      </c>
      <c r="C11" s="211">
        <v>24</v>
      </c>
      <c r="D11" s="214">
        <f t="shared" si="0"/>
        <v>3</v>
      </c>
      <c r="E11" s="211">
        <v>0</v>
      </c>
      <c r="F11" s="211">
        <v>0</v>
      </c>
      <c r="G11" s="221" t="s">
        <v>132</v>
      </c>
      <c r="H11" s="213">
        <v>0</v>
      </c>
      <c r="I11" s="211">
        <v>1</v>
      </c>
      <c r="J11" s="221" t="s">
        <v>132</v>
      </c>
      <c r="K11" s="211">
        <v>18</v>
      </c>
      <c r="L11" s="211">
        <v>41</v>
      </c>
      <c r="M11" s="212">
        <f t="shared" si="3"/>
        <v>1.2777777777777777</v>
      </c>
      <c r="N11" s="1"/>
      <c r="O11" s="1"/>
      <c r="P11" s="1"/>
      <c r="Q11" s="1"/>
      <c r="R11" s="1"/>
      <c r="S11" s="1"/>
      <c r="T11" s="1"/>
      <c r="U11" s="1"/>
      <c r="V11" s="1"/>
      <c r="W11" s="1"/>
      <c r="X11" s="1"/>
      <c r="Y11" s="1"/>
      <c r="Z11" s="1"/>
      <c r="AA11" s="1"/>
    </row>
    <row r="12" spans="1:27" ht="18.899999999999999" customHeight="1" x14ac:dyDescent="0.25">
      <c r="A12" s="24" t="s">
        <v>64</v>
      </c>
      <c r="B12" s="213">
        <v>3</v>
      </c>
      <c r="C12" s="211">
        <v>8</v>
      </c>
      <c r="D12" s="214">
        <f t="shared" si="0"/>
        <v>1.6666666666666665</v>
      </c>
      <c r="E12" s="211">
        <v>0</v>
      </c>
      <c r="F12" s="211">
        <v>0</v>
      </c>
      <c r="G12" s="221" t="s">
        <v>132</v>
      </c>
      <c r="H12" s="213">
        <v>0</v>
      </c>
      <c r="I12" s="211">
        <v>1</v>
      </c>
      <c r="J12" s="221" t="s">
        <v>132</v>
      </c>
      <c r="K12" s="211">
        <v>3</v>
      </c>
      <c r="L12" s="211">
        <v>9</v>
      </c>
      <c r="M12" s="212">
        <f t="shared" si="3"/>
        <v>2</v>
      </c>
      <c r="N12" s="1"/>
      <c r="O12" s="1"/>
      <c r="P12" s="1"/>
      <c r="Q12" s="1"/>
      <c r="R12" s="1"/>
      <c r="S12" s="1"/>
      <c r="T12" s="1"/>
      <c r="U12" s="1"/>
      <c r="V12" s="1"/>
      <c r="W12" s="1"/>
      <c r="X12" s="1"/>
      <c r="Y12" s="1"/>
      <c r="Z12" s="1"/>
      <c r="AA12" s="1"/>
    </row>
    <row r="13" spans="1:27" ht="18.899999999999999" customHeight="1" thickBot="1" x14ac:dyDescent="0.3">
      <c r="A13" s="11" t="s">
        <v>35</v>
      </c>
      <c r="B13" s="215">
        <f>SUM(B6:B12)</f>
        <v>8275</v>
      </c>
      <c r="C13" s="216">
        <f>SUM(C6:C12)</f>
        <v>8165</v>
      </c>
      <c r="D13" s="217">
        <f>(C13/B13)-1</f>
        <v>-1.3293051359516639E-2</v>
      </c>
      <c r="E13" s="216">
        <f>SUM(E6:E12)</f>
        <v>91</v>
      </c>
      <c r="F13" s="216">
        <f>SUM(F6:F12)</f>
        <v>105</v>
      </c>
      <c r="G13" s="218">
        <f>(F13/E13)-1</f>
        <v>0.15384615384615374</v>
      </c>
      <c r="H13" s="215">
        <f>SUM(H6:H12)</f>
        <v>533</v>
      </c>
      <c r="I13" s="216">
        <f>SUM(I6:I12)</f>
        <v>559</v>
      </c>
      <c r="J13" s="217">
        <f>(I13/H13)-1</f>
        <v>4.8780487804878092E-2</v>
      </c>
      <c r="K13" s="216">
        <f>SUM(K6:K12)</f>
        <v>9644</v>
      </c>
      <c r="L13" s="216">
        <f>SUM(L6:L12)</f>
        <v>9465</v>
      </c>
      <c r="M13" s="218">
        <f>(L13/K13)-1</f>
        <v>-1.8560763168809613E-2</v>
      </c>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12" x14ac:dyDescent="0.25">
      <c r="L17" s="223"/>
    </row>
    <row r="35" spans="7:9" x14ac:dyDescent="0.25">
      <c r="G35" s="1"/>
    </row>
    <row r="46" spans="7:9" x14ac:dyDescent="0.25">
      <c r="I46" s="1"/>
    </row>
  </sheetData>
  <mergeCells count="5">
    <mergeCell ref="A4:A5"/>
    <mergeCell ref="B4:D4"/>
    <mergeCell ref="E4:G4"/>
    <mergeCell ref="H4:J4"/>
    <mergeCell ref="K4:M4"/>
  </mergeCells>
  <printOptions horizontalCentered="1"/>
  <pageMargins left="0.23622047244094491" right="0.23622047244094491" top="0.74803149606299213" bottom="0.74803149606299213" header="0.31496062992125984" footer="0.31496062992125984"/>
  <pageSetup paperSize="9" scale="84" orientation="portrait" verticalDpi="0" r:id="rId1"/>
  <ignoredErrors>
    <ignoredError sqref="B13:C13 E13:F13 H13:I13 K13:L13" formulaRange="1"/>
    <ignoredError sqref="D13 G13 J13"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627F-FCCC-4969-A142-5384F687DBAE}">
  <sheetPr>
    <pageSetUpPr fitToPage="1"/>
  </sheetPr>
  <dimension ref="A1:AA48"/>
  <sheetViews>
    <sheetView showGridLines="0" zoomScaleNormal="100" workbookViewId="0">
      <selection activeCell="G2" sqref="G2"/>
    </sheetView>
  </sheetViews>
  <sheetFormatPr defaultColWidth="9.109375" defaultRowHeight="12" x14ac:dyDescent="0.25"/>
  <cols>
    <col min="1" max="1" width="18.6640625" style="3" customWidth="1"/>
    <col min="2" max="16" width="7.88671875" style="3" customWidth="1"/>
    <col min="17" max="17" width="3" style="3" customWidth="1"/>
    <col min="18" max="16384" width="9.109375" style="3"/>
  </cols>
  <sheetData>
    <row r="1" spans="1:27" ht="6" customHeight="1" x14ac:dyDescent="0.25"/>
    <row r="2" spans="1:27" ht="18.899999999999999" customHeight="1" x14ac:dyDescent="0.3">
      <c r="A2" s="13" t="s">
        <v>185</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70" t="str">
        <f>+'1'!A4</f>
        <v>Janeiro-março</v>
      </c>
      <c r="B4" s="259" t="s">
        <v>6</v>
      </c>
      <c r="C4" s="259"/>
      <c r="D4" s="260"/>
      <c r="E4" s="259" t="s">
        <v>31</v>
      </c>
      <c r="F4" s="259"/>
      <c r="G4" s="259"/>
      <c r="H4" s="258" t="s">
        <v>18</v>
      </c>
      <c r="I4" s="259"/>
      <c r="J4" s="260"/>
      <c r="K4" s="259" t="s">
        <v>20</v>
      </c>
      <c r="L4" s="259"/>
      <c r="M4" s="259"/>
      <c r="N4" s="258" t="s">
        <v>24</v>
      </c>
      <c r="O4" s="259"/>
      <c r="P4" s="259"/>
      <c r="Q4" s="1"/>
      <c r="R4" s="1"/>
      <c r="S4" s="1"/>
      <c r="T4" s="1"/>
      <c r="U4" s="1"/>
      <c r="V4" s="1"/>
      <c r="W4" s="1"/>
      <c r="X4" s="1"/>
      <c r="Y4" s="1"/>
      <c r="Z4" s="1"/>
      <c r="AA4" s="1"/>
    </row>
    <row r="5" spans="1:27" ht="30" customHeight="1" x14ac:dyDescent="0.25">
      <c r="A5" s="270"/>
      <c r="B5" s="52">
        <v>2019</v>
      </c>
      <c r="C5" s="52">
        <v>2025</v>
      </c>
      <c r="D5" s="52">
        <v>2026</v>
      </c>
      <c r="E5" s="89">
        <v>2019</v>
      </c>
      <c r="F5" s="89">
        <v>2025</v>
      </c>
      <c r="G5" s="89">
        <v>2026</v>
      </c>
      <c r="H5" s="89">
        <v>2019</v>
      </c>
      <c r="I5" s="89">
        <v>2025</v>
      </c>
      <c r="J5" s="89">
        <v>2026</v>
      </c>
      <c r="K5" s="89">
        <v>2019</v>
      </c>
      <c r="L5" s="89">
        <v>2025</v>
      </c>
      <c r="M5" s="89">
        <v>2026</v>
      </c>
      <c r="N5" s="89">
        <v>2019</v>
      </c>
      <c r="O5" s="89">
        <v>2025</v>
      </c>
      <c r="P5" s="89">
        <v>2026</v>
      </c>
      <c r="Q5" s="1"/>
      <c r="R5" s="1"/>
      <c r="S5" s="1"/>
      <c r="T5" s="1"/>
      <c r="U5" s="1"/>
      <c r="V5" s="1"/>
      <c r="W5" s="1"/>
      <c r="X5" s="1"/>
      <c r="Y5" s="1"/>
      <c r="Z5" s="1"/>
      <c r="AA5" s="1"/>
    </row>
    <row r="6" spans="1:27" ht="18.899999999999999" customHeight="1" thickBot="1" x14ac:dyDescent="0.3">
      <c r="A6" s="24" t="s">
        <v>65</v>
      </c>
      <c r="B6" s="140">
        <v>1448</v>
      </c>
      <c r="C6" s="141">
        <v>1221</v>
      </c>
      <c r="D6" s="142">
        <v>1196</v>
      </c>
      <c r="E6" s="143">
        <v>22</v>
      </c>
      <c r="F6" s="143">
        <v>9</v>
      </c>
      <c r="G6" s="143">
        <v>16</v>
      </c>
      <c r="H6" s="107">
        <v>141</v>
      </c>
      <c r="I6" s="143">
        <v>83</v>
      </c>
      <c r="J6" s="144">
        <v>88</v>
      </c>
      <c r="K6" s="143">
        <v>1405</v>
      </c>
      <c r="L6" s="143">
        <v>1214</v>
      </c>
      <c r="M6" s="143">
        <v>1181</v>
      </c>
      <c r="N6" s="145">
        <v>1.5193370165745856</v>
      </c>
      <c r="O6" s="146">
        <v>0.73710073710073709</v>
      </c>
      <c r="P6" s="146">
        <v>1.3377926421404682</v>
      </c>
      <c r="Q6" s="1"/>
      <c r="R6" s="1"/>
      <c r="S6" s="1"/>
      <c r="T6" s="1"/>
      <c r="U6" s="1"/>
      <c r="V6" s="1"/>
      <c r="W6" s="1"/>
      <c r="X6" s="1"/>
      <c r="Y6" s="1"/>
      <c r="Z6" s="1"/>
      <c r="AA6" s="1"/>
    </row>
    <row r="7" spans="1:27" ht="18.899999999999999" customHeight="1" thickTop="1" thickBot="1" x14ac:dyDescent="0.3">
      <c r="A7" s="24" t="s">
        <v>66</v>
      </c>
      <c r="B7" s="107">
        <v>4484</v>
      </c>
      <c r="C7" s="143">
        <v>4382</v>
      </c>
      <c r="D7" s="144">
        <v>4345</v>
      </c>
      <c r="E7" s="143">
        <v>49</v>
      </c>
      <c r="F7" s="143">
        <v>47</v>
      </c>
      <c r="G7" s="143">
        <v>41</v>
      </c>
      <c r="H7" s="107">
        <v>215</v>
      </c>
      <c r="I7" s="143">
        <v>254</v>
      </c>
      <c r="J7" s="144">
        <v>269</v>
      </c>
      <c r="K7" s="143">
        <v>5940</v>
      </c>
      <c r="L7" s="143">
        <v>5488</v>
      </c>
      <c r="M7" s="143">
        <v>5487</v>
      </c>
      <c r="N7" s="147">
        <v>1.0927743086529884</v>
      </c>
      <c r="O7" s="148">
        <v>1.0725696029210408</v>
      </c>
      <c r="P7" s="148">
        <v>0.94361334867663971</v>
      </c>
      <c r="Q7" s="1"/>
      <c r="R7" s="1"/>
      <c r="S7" s="1"/>
      <c r="T7" s="1"/>
      <c r="U7" s="1"/>
      <c r="V7" s="1"/>
      <c r="W7" s="1"/>
      <c r="X7" s="1"/>
      <c r="Y7" s="1"/>
      <c r="Z7" s="1"/>
      <c r="AA7" s="1"/>
    </row>
    <row r="8" spans="1:27" ht="18.899999999999999" customHeight="1" thickTop="1" thickBot="1" x14ac:dyDescent="0.3">
      <c r="A8" s="24" t="s">
        <v>67</v>
      </c>
      <c r="B8" s="107">
        <v>2489</v>
      </c>
      <c r="C8" s="143">
        <v>2672</v>
      </c>
      <c r="D8" s="144">
        <v>2624</v>
      </c>
      <c r="E8" s="143">
        <v>49</v>
      </c>
      <c r="F8" s="143">
        <v>35</v>
      </c>
      <c r="G8" s="143">
        <v>48</v>
      </c>
      <c r="H8" s="107">
        <v>177</v>
      </c>
      <c r="I8" s="143">
        <v>196</v>
      </c>
      <c r="J8" s="144">
        <v>202</v>
      </c>
      <c r="K8" s="143">
        <v>2716</v>
      </c>
      <c r="L8" s="143">
        <v>2942</v>
      </c>
      <c r="M8" s="143">
        <v>2797</v>
      </c>
      <c r="N8" s="147">
        <v>1.9686621132985134</v>
      </c>
      <c r="O8" s="148">
        <v>1.3098802395209579</v>
      </c>
      <c r="P8" s="148">
        <v>1.8292682926829267</v>
      </c>
      <c r="Q8" s="1"/>
      <c r="R8" s="1"/>
      <c r="S8" s="1"/>
      <c r="T8" s="1"/>
      <c r="U8" s="1"/>
      <c r="V8" s="1"/>
      <c r="W8" s="1"/>
      <c r="X8" s="1"/>
      <c r="Y8" s="1"/>
      <c r="Z8" s="1"/>
      <c r="AA8" s="1"/>
    </row>
    <row r="9" spans="1:27" ht="18.899999999999999" customHeight="1" thickTop="1" thickBot="1" x14ac:dyDescent="0.3">
      <c r="A9" s="11" t="s">
        <v>35</v>
      </c>
      <c r="B9" s="133">
        <f>SUM(B6:B8)</f>
        <v>8421</v>
      </c>
      <c r="C9" s="134">
        <f t="shared" ref="C9:M9" si="0">SUM(C6:C8)</f>
        <v>8275</v>
      </c>
      <c r="D9" s="149">
        <f t="shared" si="0"/>
        <v>8165</v>
      </c>
      <c r="E9" s="134">
        <f t="shared" si="0"/>
        <v>120</v>
      </c>
      <c r="F9" s="134">
        <f t="shared" si="0"/>
        <v>91</v>
      </c>
      <c r="G9" s="134">
        <f t="shared" si="0"/>
        <v>105</v>
      </c>
      <c r="H9" s="133">
        <f t="shared" si="0"/>
        <v>533</v>
      </c>
      <c r="I9" s="134">
        <f t="shared" si="0"/>
        <v>533</v>
      </c>
      <c r="J9" s="149">
        <f t="shared" si="0"/>
        <v>559</v>
      </c>
      <c r="K9" s="134">
        <f t="shared" si="0"/>
        <v>10061</v>
      </c>
      <c r="L9" s="134">
        <f t="shared" si="0"/>
        <v>9644</v>
      </c>
      <c r="M9" s="134">
        <f t="shared" si="0"/>
        <v>9465</v>
      </c>
      <c r="N9" s="150">
        <v>1.4250089063056643</v>
      </c>
      <c r="O9" s="151">
        <v>1.0996978851963748</v>
      </c>
      <c r="P9" s="151">
        <v>1.2859767299448868</v>
      </c>
      <c r="Q9" s="1"/>
      <c r="R9" s="1"/>
      <c r="S9" s="1"/>
      <c r="T9" s="1"/>
      <c r="U9" s="1"/>
      <c r="V9" s="1"/>
      <c r="W9" s="1"/>
      <c r="X9" s="1"/>
      <c r="Y9" s="1"/>
      <c r="Z9" s="1"/>
      <c r="AA9" s="1"/>
    </row>
    <row r="10" spans="1:27"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3">
      <c r="A11" s="13" t="s">
        <v>186</v>
      </c>
      <c r="B11" s="2"/>
      <c r="C11" s="2"/>
      <c r="D11" s="2"/>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thickBot="1" x14ac:dyDescent="0.3">
      <c r="A12" s="2"/>
      <c r="B12" s="2"/>
      <c r="C12" s="2"/>
      <c r="D12" s="2"/>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270" t="str">
        <f>+'1'!A4</f>
        <v>Janeiro-março</v>
      </c>
      <c r="B13" s="258" t="s">
        <v>6</v>
      </c>
      <c r="C13" s="259"/>
      <c r="D13" s="260"/>
      <c r="E13" s="259" t="s">
        <v>31</v>
      </c>
      <c r="F13" s="259"/>
      <c r="G13" s="259"/>
      <c r="H13" s="258" t="s">
        <v>18</v>
      </c>
      <c r="I13" s="259"/>
      <c r="J13" s="260"/>
      <c r="K13" s="259" t="s">
        <v>20</v>
      </c>
      <c r="L13" s="259"/>
      <c r="M13" s="259"/>
      <c r="N13" s="258" t="s">
        <v>24</v>
      </c>
      <c r="O13" s="259"/>
      <c r="P13" s="259"/>
      <c r="Q13" s="1"/>
      <c r="R13" s="1"/>
      <c r="S13" s="1"/>
      <c r="T13" s="1"/>
      <c r="U13" s="1"/>
      <c r="V13" s="1"/>
      <c r="W13" s="1"/>
      <c r="X13" s="1"/>
      <c r="Y13" s="1"/>
      <c r="Z13" s="1"/>
      <c r="AA13" s="1"/>
    </row>
    <row r="14" spans="1:27" ht="18.899999999999999" customHeight="1" x14ac:dyDescent="0.25">
      <c r="A14" s="270"/>
      <c r="B14" s="272" t="s">
        <v>146</v>
      </c>
      <c r="C14" s="271"/>
      <c r="D14" s="271"/>
      <c r="E14" s="271"/>
      <c r="F14" s="271"/>
      <c r="G14" s="271"/>
      <c r="H14" s="271"/>
      <c r="I14" s="271"/>
      <c r="J14" s="271"/>
      <c r="K14" s="271"/>
      <c r="L14" s="271"/>
      <c r="M14" s="271"/>
      <c r="N14" s="271"/>
      <c r="O14" s="271"/>
      <c r="P14" s="271"/>
      <c r="Q14" s="1"/>
      <c r="R14" s="1"/>
      <c r="S14" s="1"/>
      <c r="T14" s="1"/>
      <c r="U14" s="1"/>
      <c r="V14" s="1"/>
      <c r="W14" s="1"/>
      <c r="X14" s="1"/>
      <c r="Y14" s="1"/>
      <c r="Z14" s="1"/>
      <c r="AA14" s="1"/>
    </row>
    <row r="15" spans="1:27" ht="18.899999999999999" customHeight="1" x14ac:dyDescent="0.25">
      <c r="A15" s="5"/>
      <c r="B15" s="32" t="s">
        <v>207</v>
      </c>
      <c r="C15" s="32" t="s">
        <v>208</v>
      </c>
      <c r="D15" s="32"/>
      <c r="E15" s="32" t="s">
        <v>207</v>
      </c>
      <c r="F15" s="32" t="s">
        <v>208</v>
      </c>
      <c r="G15" s="33"/>
      <c r="H15" s="32" t="s">
        <v>207</v>
      </c>
      <c r="I15" s="32" t="s">
        <v>208</v>
      </c>
      <c r="J15" s="33"/>
      <c r="K15" s="32" t="s">
        <v>207</v>
      </c>
      <c r="L15" s="32" t="s">
        <v>208</v>
      </c>
      <c r="M15" s="55"/>
      <c r="N15" s="32" t="s">
        <v>207</v>
      </c>
      <c r="O15" s="32" t="s">
        <v>208</v>
      </c>
      <c r="P15" s="33"/>
      <c r="Q15" s="1"/>
      <c r="R15" s="1"/>
      <c r="S15" s="1"/>
      <c r="T15" s="1"/>
      <c r="U15" s="1"/>
      <c r="V15" s="1"/>
      <c r="W15" s="1"/>
      <c r="X15" s="1"/>
      <c r="Y15" s="1"/>
      <c r="Z15" s="1"/>
      <c r="AA15" s="1"/>
    </row>
    <row r="16" spans="1:27" ht="18.899999999999999" customHeight="1" x14ac:dyDescent="0.25">
      <c r="A16" s="24" t="s">
        <v>65</v>
      </c>
      <c r="B16" s="119">
        <f>(D6/B6)-1</f>
        <v>-0.17403314917127077</v>
      </c>
      <c r="C16" s="120">
        <f>(D6/C6)-1</f>
        <v>-2.0475020475020478E-2</v>
      </c>
      <c r="D16" s="152"/>
      <c r="E16" s="123">
        <f>(G6/E6)-1</f>
        <v>-0.27272727272727271</v>
      </c>
      <c r="F16" s="123">
        <f>(G6/F6)-1</f>
        <v>0.77777777777777768</v>
      </c>
      <c r="G16" s="121"/>
      <c r="H16" s="122">
        <f>(J6/H6)-1</f>
        <v>-0.37588652482269502</v>
      </c>
      <c r="I16" s="123">
        <f>(J6/I6)-1</f>
        <v>6.024096385542177E-2</v>
      </c>
      <c r="J16" s="124"/>
      <c r="K16" s="123">
        <f>(M6/K6)-1</f>
        <v>-0.1594306049822064</v>
      </c>
      <c r="L16" s="123">
        <f>(M6/L6)-1</f>
        <v>-2.7182866556836882E-2</v>
      </c>
      <c r="M16" s="121"/>
      <c r="N16" s="122">
        <f>(P6/N6)-1</f>
        <v>-0.11948920644572814</v>
      </c>
      <c r="O16" s="123">
        <f>(P6/O6)-1</f>
        <v>0.81493868450390194</v>
      </c>
      <c r="P16" s="21"/>
      <c r="Q16" s="1"/>
      <c r="R16" s="1"/>
      <c r="S16" s="1"/>
      <c r="T16" s="1"/>
      <c r="U16" s="1"/>
      <c r="V16" s="1"/>
      <c r="W16" s="1"/>
      <c r="X16" s="1"/>
      <c r="Y16" s="1"/>
      <c r="Z16" s="1"/>
      <c r="AA16" s="1"/>
    </row>
    <row r="17" spans="1:27" ht="18.899999999999999" customHeight="1" x14ac:dyDescent="0.25">
      <c r="A17" s="24" t="s">
        <v>66</v>
      </c>
      <c r="B17" s="122">
        <f t="shared" ref="B17:B18" si="1">(D7/B7)-1</f>
        <v>-3.0999107939339909E-2</v>
      </c>
      <c r="C17" s="123">
        <f t="shared" ref="C17:C19" si="2">(D7/C7)-1</f>
        <v>-8.4436330442719809E-3</v>
      </c>
      <c r="D17" s="124"/>
      <c r="E17" s="123">
        <f t="shared" ref="E17:E18" si="3">(G7/E7)-1</f>
        <v>-0.16326530612244894</v>
      </c>
      <c r="F17" s="123">
        <f t="shared" ref="F17:F19" si="4">(G7/F7)-1</f>
        <v>-0.12765957446808507</v>
      </c>
      <c r="G17" s="121"/>
      <c r="H17" s="122">
        <f t="shared" ref="H17:H18" si="5">(J7/H7)-1</f>
        <v>0.25116279069767433</v>
      </c>
      <c r="I17" s="123">
        <f t="shared" ref="I17:I19" si="6">(J7/I7)-1</f>
        <v>5.9055118110236116E-2</v>
      </c>
      <c r="J17" s="124"/>
      <c r="K17" s="123">
        <f t="shared" ref="K17:K18" si="7">(M7/K7)-1</f>
        <v>-7.6262626262626254E-2</v>
      </c>
      <c r="L17" s="123">
        <f t="shared" ref="L17:L19" si="8">(M7/L7)-1</f>
        <v>-1.8221574344023939E-4</v>
      </c>
      <c r="M17" s="121"/>
      <c r="N17" s="122">
        <f t="shared" ref="N17:N19" si="9">(P7/N7)-1</f>
        <v>-0.13649749888447915</v>
      </c>
      <c r="O17" s="123">
        <f t="shared" ref="O17:O19" si="10">(P7/O7)-1</f>
        <v>-0.12023112895722665</v>
      </c>
      <c r="P17" s="21"/>
      <c r="Q17" s="1"/>
      <c r="R17" s="1"/>
      <c r="S17" s="1"/>
      <c r="T17" s="1"/>
      <c r="U17" s="1"/>
      <c r="V17" s="1"/>
      <c r="W17" s="1"/>
      <c r="X17" s="1"/>
      <c r="Y17" s="1"/>
      <c r="Z17" s="1"/>
      <c r="AA17" s="1"/>
    </row>
    <row r="18" spans="1:27" ht="18.899999999999999" customHeight="1" x14ac:dyDescent="0.25">
      <c r="A18" s="24" t="s">
        <v>67</v>
      </c>
      <c r="B18" s="122">
        <f t="shared" si="1"/>
        <v>5.4238650060265181E-2</v>
      </c>
      <c r="C18" s="123">
        <f t="shared" si="2"/>
        <v>-1.7964071856287456E-2</v>
      </c>
      <c r="D18" s="124"/>
      <c r="E18" s="123">
        <f t="shared" si="3"/>
        <v>-2.0408163265306145E-2</v>
      </c>
      <c r="F18" s="123">
        <f t="shared" si="4"/>
        <v>0.37142857142857144</v>
      </c>
      <c r="G18" s="121"/>
      <c r="H18" s="122">
        <f t="shared" si="5"/>
        <v>0.14124293785310726</v>
      </c>
      <c r="I18" s="123">
        <f t="shared" si="6"/>
        <v>3.0612244897959107E-2</v>
      </c>
      <c r="J18" s="124"/>
      <c r="K18" s="123">
        <f t="shared" si="7"/>
        <v>2.9823269513991058E-2</v>
      </c>
      <c r="L18" s="123">
        <f t="shared" si="8"/>
        <v>-4.9286199864038038E-2</v>
      </c>
      <c r="M18" s="121"/>
      <c r="N18" s="122">
        <f t="shared" si="9"/>
        <v>-7.0806371329019457E-2</v>
      </c>
      <c r="O18" s="123">
        <f t="shared" si="10"/>
        <v>0.39651567944250887</v>
      </c>
      <c r="P18" s="21"/>
      <c r="Q18" s="1"/>
      <c r="R18" s="1"/>
      <c r="S18" s="1"/>
      <c r="T18" s="1"/>
      <c r="U18" s="1"/>
      <c r="V18" s="1"/>
      <c r="W18" s="1"/>
      <c r="X18" s="1"/>
      <c r="Y18" s="1"/>
      <c r="Z18" s="1"/>
      <c r="AA18" s="1"/>
    </row>
    <row r="19" spans="1:27" ht="18.899999999999999" customHeight="1" thickBot="1" x14ac:dyDescent="0.3">
      <c r="A19" s="11" t="s">
        <v>35</v>
      </c>
      <c r="B19" s="125">
        <f>(D9/B9)-1</f>
        <v>-3.0400190001187544E-2</v>
      </c>
      <c r="C19" s="126">
        <f t="shared" si="2"/>
        <v>-1.3293051359516639E-2</v>
      </c>
      <c r="D19" s="129"/>
      <c r="E19" s="126">
        <f>(G9/E9)-1</f>
        <v>-0.125</v>
      </c>
      <c r="F19" s="126">
        <f t="shared" si="4"/>
        <v>0.15384615384615374</v>
      </c>
      <c r="G19" s="127"/>
      <c r="H19" s="125">
        <f>(J9/H9)-1</f>
        <v>4.8780487804878092E-2</v>
      </c>
      <c r="I19" s="126">
        <f t="shared" si="6"/>
        <v>4.8780487804878092E-2</v>
      </c>
      <c r="J19" s="129"/>
      <c r="K19" s="126">
        <f>(M9/K9)-1</f>
        <v>-5.9238644269953289E-2</v>
      </c>
      <c r="L19" s="126">
        <f t="shared" si="8"/>
        <v>-1.8560763168809613E-2</v>
      </c>
      <c r="M19" s="127"/>
      <c r="N19" s="125">
        <f t="shared" si="9"/>
        <v>-9.7565829761175671E-2</v>
      </c>
      <c r="O19" s="126">
        <f t="shared" si="10"/>
        <v>0.1693909275048282</v>
      </c>
      <c r="P19" s="5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219"/>
      <c r="E22" s="1"/>
      <c r="F22" s="1"/>
      <c r="G22" s="219"/>
      <c r="H22" s="219"/>
      <c r="I22" s="219"/>
      <c r="J22" s="219"/>
      <c r="K22" s="1"/>
      <c r="L22" s="1"/>
      <c r="M22" s="219"/>
      <c r="N22" s="1"/>
      <c r="O22" s="1"/>
      <c r="P22" s="1"/>
      <c r="Q22" s="1"/>
      <c r="R22" s="1"/>
      <c r="S22" s="1"/>
      <c r="T22" s="1"/>
      <c r="U22" s="1"/>
      <c r="V22" s="1"/>
      <c r="W22" s="1"/>
      <c r="X22" s="1"/>
      <c r="Y22" s="1"/>
      <c r="Z22" s="1"/>
      <c r="AA22" s="1"/>
    </row>
    <row r="23" spans="1:27" ht="18.899999999999999" customHeight="1" x14ac:dyDescent="0.25">
      <c r="A23" s="1"/>
      <c r="B23" s="1"/>
      <c r="C23" s="1"/>
      <c r="D23" s="219"/>
      <c r="E23" s="1"/>
      <c r="F23" s="1"/>
      <c r="G23" s="219"/>
      <c r="H23" s="219"/>
      <c r="I23" s="219"/>
      <c r="J23" s="219"/>
      <c r="K23" s="1"/>
      <c r="L23" s="1"/>
      <c r="M23" s="219"/>
      <c r="N23" s="1"/>
      <c r="O23" s="1"/>
      <c r="P23" s="1"/>
      <c r="Q23" s="1"/>
      <c r="R23" s="1"/>
      <c r="S23" s="1"/>
      <c r="T23" s="1"/>
      <c r="U23" s="1"/>
      <c r="V23" s="1"/>
      <c r="W23" s="1"/>
      <c r="X23" s="1"/>
      <c r="Y23" s="1"/>
      <c r="Z23" s="1"/>
      <c r="AA23" s="1"/>
    </row>
    <row r="24" spans="1:27" x14ac:dyDescent="0.25">
      <c r="D24" s="219"/>
      <c r="G24" s="224"/>
      <c r="H24" s="224"/>
      <c r="I24" s="224"/>
      <c r="J24" s="224"/>
      <c r="M24" s="224"/>
    </row>
    <row r="37" spans="7:9" x14ac:dyDescent="0.25">
      <c r="G37" s="1"/>
    </row>
    <row r="48" spans="7:9" x14ac:dyDescent="0.25">
      <c r="I48" s="1"/>
    </row>
  </sheetData>
  <mergeCells count="13">
    <mergeCell ref="A13:A14"/>
    <mergeCell ref="N13:P13"/>
    <mergeCell ref="B14:P14"/>
    <mergeCell ref="B13:D13"/>
    <mergeCell ref="E13:G13"/>
    <mergeCell ref="H13:J13"/>
    <mergeCell ref="K13:M13"/>
    <mergeCell ref="N4:P4"/>
    <mergeCell ref="A4:A5"/>
    <mergeCell ref="B4:D4"/>
    <mergeCell ref="E4:G4"/>
    <mergeCell ref="H4:J4"/>
    <mergeCell ref="K4:M4"/>
  </mergeCells>
  <printOptions horizontalCentered="1"/>
  <pageMargins left="0.23622047244094491" right="0.23622047244094491" top="0.74803149606299213" bottom="0.74803149606299213" header="0.31496062992125984" footer="0.31496062992125984"/>
  <pageSetup paperSize="9" scale="71" orientation="portrait" verticalDpi="0" r:id="rId1"/>
  <ignoredErrors>
    <ignoredError sqref="B9 C9:M9"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6C14-E1D1-4233-95DD-5C93E7AEF2DC}">
  <sheetPr>
    <pageSetUpPr fitToPage="1"/>
  </sheetPr>
  <dimension ref="A1:AA48"/>
  <sheetViews>
    <sheetView showGridLines="0" zoomScaleNormal="100" workbookViewId="0">
      <selection activeCell="G2" sqref="G2"/>
    </sheetView>
  </sheetViews>
  <sheetFormatPr defaultColWidth="9.109375" defaultRowHeight="12" x14ac:dyDescent="0.25"/>
  <cols>
    <col min="1" max="1" width="22.109375" style="3" customWidth="1"/>
    <col min="2" max="16" width="7.88671875" style="3" customWidth="1"/>
    <col min="17" max="17" width="2.44140625" style="3" customWidth="1"/>
    <col min="18" max="16384" width="9.109375" style="3"/>
  </cols>
  <sheetData>
    <row r="1" spans="1:27" ht="5.25" customHeight="1" x14ac:dyDescent="0.25"/>
    <row r="2" spans="1:27" ht="18.899999999999999" customHeight="1" x14ac:dyDescent="0.3">
      <c r="A2" s="13" t="s">
        <v>187</v>
      </c>
      <c r="B2" s="14"/>
      <c r="C2" s="2"/>
      <c r="D2" s="2"/>
      <c r="E2" s="2"/>
      <c r="F2" s="2"/>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70" t="str">
        <f>+'1'!A4</f>
        <v>Janeiro-março</v>
      </c>
      <c r="B4" s="259" t="s">
        <v>6</v>
      </c>
      <c r="C4" s="259"/>
      <c r="D4" s="260"/>
      <c r="E4" s="259" t="s">
        <v>31</v>
      </c>
      <c r="F4" s="259"/>
      <c r="G4" s="259"/>
      <c r="H4" s="258" t="s">
        <v>18</v>
      </c>
      <c r="I4" s="259"/>
      <c r="J4" s="260"/>
      <c r="K4" s="259" t="s">
        <v>20</v>
      </c>
      <c r="L4" s="259"/>
      <c r="M4" s="259"/>
      <c r="N4" s="258" t="s">
        <v>24</v>
      </c>
      <c r="O4" s="259"/>
      <c r="P4" s="259"/>
      <c r="Q4" s="1"/>
      <c r="R4" s="1"/>
      <c r="S4" s="1"/>
      <c r="T4" s="1"/>
      <c r="U4" s="1"/>
      <c r="V4" s="1"/>
      <c r="W4" s="1"/>
      <c r="X4" s="1"/>
      <c r="Y4" s="1"/>
      <c r="Z4" s="1"/>
      <c r="AA4" s="1"/>
    </row>
    <row r="5" spans="1:27" ht="30" customHeight="1" x14ac:dyDescent="0.25">
      <c r="A5" s="270"/>
      <c r="B5" s="89">
        <v>2019</v>
      </c>
      <c r="C5" s="89">
        <v>2025</v>
      </c>
      <c r="D5" s="89">
        <v>2026</v>
      </c>
      <c r="E5" s="89">
        <v>2019</v>
      </c>
      <c r="F5" s="89">
        <v>2025</v>
      </c>
      <c r="G5" s="89">
        <v>2026</v>
      </c>
      <c r="H5" s="89">
        <v>2019</v>
      </c>
      <c r="I5" s="89">
        <v>2025</v>
      </c>
      <c r="J5" s="89">
        <v>2026</v>
      </c>
      <c r="K5" s="89">
        <v>2019</v>
      </c>
      <c r="L5" s="89">
        <v>2025</v>
      </c>
      <c r="M5" s="89">
        <v>2026</v>
      </c>
      <c r="N5" s="89">
        <v>2019</v>
      </c>
      <c r="O5" s="89">
        <v>2025</v>
      </c>
      <c r="P5" s="89">
        <v>2026</v>
      </c>
      <c r="Q5" s="1"/>
      <c r="R5" s="1"/>
      <c r="S5" s="1"/>
      <c r="T5" s="1"/>
      <c r="U5" s="1"/>
      <c r="V5" s="1"/>
      <c r="W5" s="1"/>
      <c r="X5" s="1"/>
      <c r="Y5" s="1"/>
      <c r="Z5" s="1"/>
      <c r="AA5" s="1"/>
    </row>
    <row r="6" spans="1:27" ht="18.899999999999999" customHeight="1" thickBot="1" x14ac:dyDescent="0.3">
      <c r="A6" s="24" t="s">
        <v>68</v>
      </c>
      <c r="B6" s="153">
        <v>6816</v>
      </c>
      <c r="C6" s="94">
        <v>6385</v>
      </c>
      <c r="D6" s="154">
        <v>6479</v>
      </c>
      <c r="E6" s="153">
        <v>56</v>
      </c>
      <c r="F6" s="94">
        <v>50</v>
      </c>
      <c r="G6" s="154">
        <v>67</v>
      </c>
      <c r="H6" s="94">
        <v>349</v>
      </c>
      <c r="I6" s="154">
        <v>337</v>
      </c>
      <c r="J6" s="94">
        <v>392</v>
      </c>
      <c r="K6" s="154">
        <v>8004</v>
      </c>
      <c r="L6" s="94">
        <v>7226</v>
      </c>
      <c r="M6" s="154">
        <v>7307</v>
      </c>
      <c r="N6" s="146">
        <v>0.82159624413145549</v>
      </c>
      <c r="O6" s="146">
        <v>0.78308535630383713</v>
      </c>
      <c r="P6" s="146">
        <v>1.0341102021916964</v>
      </c>
      <c r="Q6" s="1"/>
      <c r="R6" s="1"/>
      <c r="S6" s="1"/>
      <c r="T6" s="1"/>
      <c r="U6" s="1"/>
      <c r="V6" s="1"/>
      <c r="W6" s="1"/>
      <c r="X6" s="1"/>
      <c r="Y6" s="1"/>
      <c r="Z6" s="1"/>
      <c r="AA6" s="1"/>
    </row>
    <row r="7" spans="1:27" ht="18.899999999999999" customHeight="1" thickTop="1" thickBot="1" x14ac:dyDescent="0.3">
      <c r="A7" s="24" t="s">
        <v>69</v>
      </c>
      <c r="B7" s="153">
        <v>1605</v>
      </c>
      <c r="C7" s="94">
        <v>1890</v>
      </c>
      <c r="D7" s="154">
        <v>1686</v>
      </c>
      <c r="E7" s="153">
        <v>64</v>
      </c>
      <c r="F7" s="94">
        <v>41</v>
      </c>
      <c r="G7" s="94">
        <v>38</v>
      </c>
      <c r="H7" s="93">
        <v>184</v>
      </c>
      <c r="I7" s="94">
        <v>196</v>
      </c>
      <c r="J7" s="154">
        <v>167</v>
      </c>
      <c r="K7" s="94">
        <v>2057</v>
      </c>
      <c r="L7" s="94">
        <v>2418</v>
      </c>
      <c r="M7" s="154">
        <v>2158</v>
      </c>
      <c r="N7" s="147">
        <v>3.9875389408099688</v>
      </c>
      <c r="O7" s="148">
        <v>2.1693121693121693</v>
      </c>
      <c r="P7" s="148">
        <v>2.2538552787663106</v>
      </c>
      <c r="Q7" s="1"/>
      <c r="R7" s="1"/>
      <c r="S7" s="1"/>
      <c r="T7" s="1"/>
      <c r="U7" s="1"/>
      <c r="V7" s="1"/>
      <c r="W7" s="1"/>
      <c r="X7" s="1"/>
      <c r="Y7" s="1"/>
      <c r="Z7" s="1"/>
      <c r="AA7" s="1"/>
    </row>
    <row r="8" spans="1:27" ht="18.899999999999999" customHeight="1" thickTop="1" thickBot="1" x14ac:dyDescent="0.3">
      <c r="A8" s="11" t="s">
        <v>35</v>
      </c>
      <c r="B8" s="133">
        <f>SUM(B6:B7)</f>
        <v>8421</v>
      </c>
      <c r="C8" s="134">
        <f t="shared" ref="C8:G8" si="0">SUM(C6:C7)</f>
        <v>8275</v>
      </c>
      <c r="D8" s="149">
        <f t="shared" si="0"/>
        <v>8165</v>
      </c>
      <c r="E8" s="134">
        <f t="shared" si="0"/>
        <v>120</v>
      </c>
      <c r="F8" s="134">
        <f t="shared" si="0"/>
        <v>91</v>
      </c>
      <c r="G8" s="134">
        <f t="shared" si="0"/>
        <v>105</v>
      </c>
      <c r="H8" s="133">
        <f t="shared" ref="H8" si="1">SUM(H6:H7)</f>
        <v>533</v>
      </c>
      <c r="I8" s="134">
        <f t="shared" ref="I8" si="2">SUM(I6:I7)</f>
        <v>533</v>
      </c>
      <c r="J8" s="149">
        <f t="shared" ref="J8" si="3">SUM(J6:J7)</f>
        <v>559</v>
      </c>
      <c r="K8" s="134">
        <f t="shared" ref="K8" si="4">SUM(K6:K7)</f>
        <v>10061</v>
      </c>
      <c r="L8" s="134">
        <f t="shared" ref="L8" si="5">SUM(L6:L7)</f>
        <v>9644</v>
      </c>
      <c r="M8" s="149">
        <f t="shared" ref="M8" si="6">SUM(M6:M7)</f>
        <v>9465</v>
      </c>
      <c r="N8" s="151">
        <f t="shared" ref="N8:P8" si="7">E8/B8*100</f>
        <v>1.4250089063056643</v>
      </c>
      <c r="O8" s="151">
        <f t="shared" si="7"/>
        <v>1.0996978851963748</v>
      </c>
      <c r="P8" s="151">
        <f t="shared" si="7"/>
        <v>1.2859767299448868</v>
      </c>
      <c r="Q8" s="1"/>
      <c r="R8" s="1"/>
      <c r="S8" s="1"/>
      <c r="T8" s="1"/>
      <c r="U8" s="1"/>
      <c r="V8" s="1"/>
      <c r="W8" s="1"/>
      <c r="X8" s="1"/>
      <c r="Y8" s="1"/>
      <c r="Z8" s="1"/>
      <c r="AA8" s="1"/>
    </row>
    <row r="9" spans="1:27" ht="18.899999999999999" customHeight="1"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ht="18.899999999999999" customHeight="1" x14ac:dyDescent="0.3">
      <c r="A10" s="13" t="s">
        <v>188</v>
      </c>
      <c r="B10" s="2"/>
      <c r="C10" s="2"/>
      <c r="D10" s="2"/>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thickBot="1" x14ac:dyDescent="0.3">
      <c r="A11" s="2"/>
      <c r="B11" s="2"/>
      <c r="C11" s="2"/>
      <c r="D11" s="2"/>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270" t="str">
        <f>+'1'!A4</f>
        <v>Janeiro-março</v>
      </c>
      <c r="B12" s="258" t="s">
        <v>6</v>
      </c>
      <c r="C12" s="259"/>
      <c r="D12" s="260"/>
      <c r="E12" s="259" t="s">
        <v>31</v>
      </c>
      <c r="F12" s="259"/>
      <c r="G12" s="259"/>
      <c r="H12" s="258" t="s">
        <v>18</v>
      </c>
      <c r="I12" s="259"/>
      <c r="J12" s="260"/>
      <c r="K12" s="259" t="s">
        <v>20</v>
      </c>
      <c r="L12" s="259"/>
      <c r="M12" s="259"/>
      <c r="N12" s="258" t="s">
        <v>24</v>
      </c>
      <c r="O12" s="259"/>
      <c r="P12" s="259"/>
      <c r="Q12" s="1"/>
      <c r="R12" s="1"/>
      <c r="S12" s="1"/>
      <c r="T12" s="1"/>
      <c r="U12" s="1"/>
      <c r="V12" s="1"/>
      <c r="W12" s="1"/>
      <c r="X12" s="1"/>
      <c r="Y12" s="1"/>
      <c r="Z12" s="1"/>
      <c r="AA12" s="1"/>
    </row>
    <row r="13" spans="1:27" ht="18.899999999999999" customHeight="1" x14ac:dyDescent="0.25">
      <c r="A13" s="270"/>
      <c r="B13" s="272" t="s">
        <v>146</v>
      </c>
      <c r="C13" s="271"/>
      <c r="D13" s="271"/>
      <c r="E13" s="271"/>
      <c r="F13" s="271"/>
      <c r="G13" s="271"/>
      <c r="H13" s="271"/>
      <c r="I13" s="271"/>
      <c r="J13" s="271"/>
      <c r="K13" s="271"/>
      <c r="L13" s="271"/>
      <c r="M13" s="271"/>
      <c r="N13" s="271"/>
      <c r="O13" s="271"/>
      <c r="P13" s="271"/>
      <c r="Q13" s="1"/>
      <c r="R13" s="1"/>
      <c r="S13" s="1"/>
      <c r="T13" s="1"/>
      <c r="U13" s="1"/>
      <c r="V13" s="1"/>
      <c r="W13" s="1"/>
      <c r="X13" s="1"/>
      <c r="Y13" s="1"/>
      <c r="Z13" s="1"/>
      <c r="AA13" s="1"/>
    </row>
    <row r="14" spans="1:27" ht="18.899999999999999" customHeight="1" x14ac:dyDescent="0.25">
      <c r="A14" s="5"/>
      <c r="B14" s="32" t="s">
        <v>207</v>
      </c>
      <c r="C14" s="32" t="s">
        <v>208</v>
      </c>
      <c r="D14" s="32"/>
      <c r="E14" s="32" t="s">
        <v>207</v>
      </c>
      <c r="F14" s="32" t="s">
        <v>208</v>
      </c>
      <c r="G14" s="33"/>
      <c r="H14" s="32" t="s">
        <v>207</v>
      </c>
      <c r="I14" s="32" t="s">
        <v>208</v>
      </c>
      <c r="J14" s="33"/>
      <c r="K14" s="32" t="s">
        <v>207</v>
      </c>
      <c r="L14" s="32" t="s">
        <v>208</v>
      </c>
      <c r="M14" s="55"/>
      <c r="N14" s="32" t="s">
        <v>207</v>
      </c>
      <c r="O14" s="32" t="s">
        <v>208</v>
      </c>
      <c r="P14" s="33"/>
      <c r="Q14" s="1"/>
      <c r="R14" s="1"/>
      <c r="S14" s="1"/>
      <c r="T14" s="1"/>
      <c r="U14" s="1"/>
      <c r="V14" s="1"/>
      <c r="W14" s="1"/>
      <c r="X14" s="1"/>
      <c r="Y14" s="1"/>
      <c r="Z14" s="1"/>
      <c r="AA14" s="1"/>
    </row>
    <row r="15" spans="1:27" ht="18.899999999999999" customHeight="1" x14ac:dyDescent="0.25">
      <c r="A15" s="24" t="s">
        <v>68</v>
      </c>
      <c r="B15" s="119">
        <f>(D6/B6)-1</f>
        <v>-4.9442488262910755E-2</v>
      </c>
      <c r="C15" s="120">
        <f>(D6/C6)-1</f>
        <v>1.4722004698512148E-2</v>
      </c>
      <c r="D15" s="152"/>
      <c r="E15" s="123">
        <f>(G6/E6)-1</f>
        <v>0.1964285714285714</v>
      </c>
      <c r="F15" s="123">
        <f>(G6/F6)-1</f>
        <v>0.34000000000000008</v>
      </c>
      <c r="G15" s="121"/>
      <c r="H15" s="119">
        <f>(J6/H6)-1</f>
        <v>0.12320916905444124</v>
      </c>
      <c r="I15" s="120">
        <f>(J6/I6)-1</f>
        <v>0.16320474777448069</v>
      </c>
      <c r="J15" s="152"/>
      <c r="K15" s="119">
        <f>(M6/K6)-1</f>
        <v>-8.7081459270364814E-2</v>
      </c>
      <c r="L15" s="120">
        <f>(M6/L6)-1</f>
        <v>1.1209521173539905E-2</v>
      </c>
      <c r="M15" s="152"/>
      <c r="N15" s="123">
        <f>(P6/N6)-1</f>
        <v>0.25865984609617887</v>
      </c>
      <c r="O15" s="123">
        <f>(P6/O6)-1</f>
        <v>0.32055872819879627</v>
      </c>
      <c r="P15" s="21"/>
      <c r="Q15" s="1"/>
      <c r="R15" s="1"/>
      <c r="S15" s="1"/>
      <c r="T15" s="1"/>
      <c r="U15" s="1"/>
      <c r="V15" s="1"/>
      <c r="W15" s="1"/>
      <c r="X15" s="1"/>
      <c r="Y15" s="1"/>
      <c r="Z15" s="1"/>
      <c r="AA15" s="1"/>
    </row>
    <row r="16" spans="1:27" ht="18.899999999999999" customHeight="1" x14ac:dyDescent="0.25">
      <c r="A16" s="24" t="s">
        <v>69</v>
      </c>
      <c r="B16" s="122">
        <f t="shared" ref="B16:B17" si="8">(D7/B7)-1</f>
        <v>5.0467289719626107E-2</v>
      </c>
      <c r="C16" s="123">
        <f t="shared" ref="C16:C17" si="9">(D7/C7)-1</f>
        <v>-0.10793650793650789</v>
      </c>
      <c r="D16" s="124"/>
      <c r="E16" s="123">
        <f t="shared" ref="E16:E17" si="10">(G7/E7)-1</f>
        <v>-0.40625</v>
      </c>
      <c r="F16" s="123">
        <f t="shared" ref="F16:F17" si="11">(G7/F7)-1</f>
        <v>-7.3170731707317027E-2</v>
      </c>
      <c r="G16" s="121"/>
      <c r="H16" s="122">
        <f t="shared" ref="H16:H17" si="12">(J7/H7)-1</f>
        <v>-9.2391304347826053E-2</v>
      </c>
      <c r="I16" s="123">
        <f t="shared" ref="I16:I17" si="13">(J7/I7)-1</f>
        <v>-0.14795918367346939</v>
      </c>
      <c r="J16" s="124"/>
      <c r="K16" s="122">
        <f t="shared" ref="K16:K17" si="14">(M7/K7)-1</f>
        <v>4.9100631988332477E-2</v>
      </c>
      <c r="L16" s="123">
        <f t="shared" ref="L16:L17" si="15">(M7/L7)-1</f>
        <v>-0.10752688172043012</v>
      </c>
      <c r="M16" s="124"/>
      <c r="N16" s="123">
        <f t="shared" ref="N16:N17" si="16">(P7/N7)-1</f>
        <v>-0.4347753558718862</v>
      </c>
      <c r="O16" s="123">
        <f t="shared" ref="O16:O17" si="17">(P7/O7)-1</f>
        <v>3.89723114312992E-2</v>
      </c>
      <c r="P16" s="21"/>
      <c r="Q16" s="1"/>
      <c r="R16" s="1"/>
      <c r="S16" s="1"/>
      <c r="T16" s="1"/>
      <c r="U16" s="1"/>
      <c r="V16" s="1"/>
      <c r="W16" s="1"/>
      <c r="X16" s="1"/>
      <c r="Y16" s="1"/>
      <c r="Z16" s="1"/>
      <c r="AA16" s="1"/>
    </row>
    <row r="17" spans="1:27" ht="18.899999999999999" customHeight="1" thickBot="1" x14ac:dyDescent="0.3">
      <c r="A17" s="11" t="s">
        <v>35</v>
      </c>
      <c r="B17" s="125">
        <f t="shared" si="8"/>
        <v>-3.0400190001187544E-2</v>
      </c>
      <c r="C17" s="126">
        <f t="shared" si="9"/>
        <v>-1.3293051359516639E-2</v>
      </c>
      <c r="D17" s="129"/>
      <c r="E17" s="126">
        <f t="shared" si="10"/>
        <v>-0.125</v>
      </c>
      <c r="F17" s="126">
        <f t="shared" si="11"/>
        <v>0.15384615384615374</v>
      </c>
      <c r="G17" s="127"/>
      <c r="H17" s="125">
        <f t="shared" si="12"/>
        <v>4.8780487804878092E-2</v>
      </c>
      <c r="I17" s="126">
        <f t="shared" si="13"/>
        <v>4.8780487804878092E-2</v>
      </c>
      <c r="J17" s="129"/>
      <c r="K17" s="125">
        <f t="shared" si="14"/>
        <v>-5.9238644269953289E-2</v>
      </c>
      <c r="L17" s="126">
        <f t="shared" si="15"/>
        <v>-1.8560763168809613E-2</v>
      </c>
      <c r="M17" s="129"/>
      <c r="N17" s="126">
        <f t="shared" si="16"/>
        <v>-9.7565829761175671E-2</v>
      </c>
      <c r="O17" s="126">
        <f t="shared" si="17"/>
        <v>0.1693909275048282</v>
      </c>
      <c r="P17" s="5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13">
    <mergeCell ref="A12:A13"/>
    <mergeCell ref="N12:P12"/>
    <mergeCell ref="B13:P13"/>
    <mergeCell ref="B12:D12"/>
    <mergeCell ref="E12:G12"/>
    <mergeCell ref="H12:J12"/>
    <mergeCell ref="K12:M12"/>
    <mergeCell ref="N4:P4"/>
    <mergeCell ref="A4:A5"/>
    <mergeCell ref="B4:D4"/>
    <mergeCell ref="E4:G4"/>
    <mergeCell ref="H4:J4"/>
    <mergeCell ref="K4:M4"/>
  </mergeCells>
  <printOptions horizontalCentered="1"/>
  <pageMargins left="0.23622047244094491" right="0.23622047244094491" top="0.74803149606299213" bottom="0.74803149606299213" header="0.31496062992125984" footer="0.31496062992125984"/>
  <pageSetup paperSize="9" scale="69" orientation="portrait" verticalDpi="0" r:id="rId1"/>
  <ignoredErrors>
    <ignoredError sqref="B8:M8"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417EA-C0BD-44F7-949F-6BC5A0E11F4F}">
  <sheetPr>
    <pageSetUpPr fitToPage="1"/>
  </sheetPr>
  <dimension ref="A1:AA48"/>
  <sheetViews>
    <sheetView showGridLines="0" zoomScaleNormal="100" workbookViewId="0">
      <selection activeCell="G2" sqref="G2"/>
    </sheetView>
  </sheetViews>
  <sheetFormatPr defaultColWidth="9.109375" defaultRowHeight="12" x14ac:dyDescent="0.3"/>
  <cols>
    <col min="1" max="1" width="18.6640625" style="45" customWidth="1"/>
    <col min="2" max="16" width="7.88671875" style="45" customWidth="1"/>
    <col min="17" max="17" width="3.109375" style="45" customWidth="1"/>
    <col min="18" max="16384" width="9.109375" style="45"/>
  </cols>
  <sheetData>
    <row r="1" spans="1:27" ht="7.5" customHeight="1" x14ac:dyDescent="0.3"/>
    <row r="2" spans="1:27" ht="18.899999999999999" customHeight="1" x14ac:dyDescent="0.3">
      <c r="A2" s="46" t="s">
        <v>193</v>
      </c>
      <c r="B2" s="47"/>
      <c r="C2" s="48"/>
      <c r="D2" s="48"/>
      <c r="E2" s="48"/>
      <c r="F2" s="27"/>
      <c r="G2" s="27"/>
      <c r="H2" s="27"/>
      <c r="I2" s="27"/>
      <c r="J2" s="27"/>
      <c r="K2" s="27"/>
      <c r="L2" s="27"/>
      <c r="M2" s="27"/>
      <c r="N2" s="27"/>
      <c r="O2" s="27"/>
      <c r="P2" s="27"/>
      <c r="Q2" s="27"/>
      <c r="R2" s="27"/>
      <c r="S2" s="27"/>
      <c r="T2" s="27"/>
      <c r="U2" s="27"/>
      <c r="V2" s="27"/>
      <c r="W2" s="27"/>
      <c r="X2" s="27"/>
      <c r="Y2" s="27"/>
      <c r="Z2" s="27"/>
      <c r="AA2" s="27"/>
    </row>
    <row r="3" spans="1:27" ht="18.899999999999999" customHeight="1" thickBot="1" x14ac:dyDescent="0.35">
      <c r="A3" s="48"/>
      <c r="B3" s="48"/>
      <c r="C3" s="48"/>
      <c r="D3" s="48"/>
      <c r="E3" s="48"/>
      <c r="F3" s="27"/>
      <c r="G3" s="27"/>
      <c r="H3" s="27"/>
      <c r="I3" s="27"/>
      <c r="J3" s="27"/>
      <c r="K3" s="27"/>
      <c r="L3" s="27"/>
      <c r="M3" s="27"/>
      <c r="N3" s="27"/>
      <c r="O3" s="27"/>
      <c r="P3" s="27"/>
      <c r="Q3" s="27"/>
      <c r="R3" s="27"/>
      <c r="S3" s="27"/>
      <c r="T3" s="27"/>
      <c r="U3" s="27"/>
      <c r="V3" s="27"/>
      <c r="W3" s="27"/>
      <c r="X3" s="27"/>
      <c r="Y3" s="27"/>
      <c r="Z3" s="27"/>
      <c r="AA3" s="27"/>
    </row>
    <row r="4" spans="1:27" ht="18.899999999999999" customHeight="1" x14ac:dyDescent="0.3">
      <c r="A4" s="270" t="str">
        <f>+'1'!A4</f>
        <v>Janeiro-março</v>
      </c>
      <c r="B4" s="258" t="s">
        <v>6</v>
      </c>
      <c r="C4" s="259"/>
      <c r="D4" s="260"/>
      <c r="E4" s="259" t="s">
        <v>31</v>
      </c>
      <c r="F4" s="259"/>
      <c r="G4" s="259"/>
      <c r="H4" s="258" t="s">
        <v>18</v>
      </c>
      <c r="I4" s="259"/>
      <c r="J4" s="260"/>
      <c r="K4" s="259" t="s">
        <v>20</v>
      </c>
      <c r="L4" s="259"/>
      <c r="M4" s="259"/>
      <c r="N4" s="258" t="s">
        <v>24</v>
      </c>
      <c r="O4" s="259"/>
      <c r="P4" s="259"/>
      <c r="Q4" s="27"/>
      <c r="R4" s="27"/>
      <c r="S4" s="27"/>
      <c r="T4" s="27"/>
      <c r="U4" s="27"/>
      <c r="V4" s="27"/>
      <c r="W4" s="27"/>
      <c r="X4" s="27"/>
      <c r="Y4" s="27"/>
      <c r="Z4" s="27"/>
      <c r="AA4" s="27"/>
    </row>
    <row r="5" spans="1:27" ht="30" customHeight="1" x14ac:dyDescent="0.3">
      <c r="A5" s="270"/>
      <c r="B5" s="89">
        <v>2019</v>
      </c>
      <c r="C5" s="89">
        <v>2025</v>
      </c>
      <c r="D5" s="89">
        <v>2026</v>
      </c>
      <c r="E5" s="89">
        <v>2019</v>
      </c>
      <c r="F5" s="89">
        <v>2025</v>
      </c>
      <c r="G5" s="89">
        <v>2026</v>
      </c>
      <c r="H5" s="89">
        <v>2019</v>
      </c>
      <c r="I5" s="89">
        <v>2025</v>
      </c>
      <c r="J5" s="89">
        <v>2026</v>
      </c>
      <c r="K5" s="89">
        <v>2019</v>
      </c>
      <c r="L5" s="89">
        <v>2025</v>
      </c>
      <c r="M5" s="89">
        <v>2026</v>
      </c>
      <c r="N5" s="89">
        <v>2019</v>
      </c>
      <c r="O5" s="89">
        <v>2025</v>
      </c>
      <c r="P5" s="89">
        <v>2026</v>
      </c>
      <c r="Q5" s="27"/>
      <c r="R5" s="27"/>
      <c r="S5" s="27"/>
      <c r="T5" s="27"/>
      <c r="U5" s="27"/>
      <c r="V5" s="27"/>
      <c r="W5" s="27"/>
      <c r="X5" s="27"/>
      <c r="Y5" s="27"/>
      <c r="Z5" s="27"/>
      <c r="AA5" s="27"/>
    </row>
    <row r="6" spans="1:27" ht="17.100000000000001" customHeight="1" x14ac:dyDescent="0.3">
      <c r="A6" s="24" t="s">
        <v>71</v>
      </c>
      <c r="B6" s="137">
        <v>514</v>
      </c>
      <c r="C6" s="138">
        <v>555</v>
      </c>
      <c r="D6" s="155">
        <v>568</v>
      </c>
      <c r="E6" s="138">
        <v>3</v>
      </c>
      <c r="F6" s="138">
        <v>9</v>
      </c>
      <c r="G6" s="155">
        <v>11</v>
      </c>
      <c r="H6" s="94">
        <v>26</v>
      </c>
      <c r="I6" s="94">
        <v>39</v>
      </c>
      <c r="J6" s="156">
        <v>42</v>
      </c>
      <c r="K6" s="138">
        <v>604</v>
      </c>
      <c r="L6" s="138">
        <v>788</v>
      </c>
      <c r="M6" s="155">
        <v>779</v>
      </c>
      <c r="N6" s="157">
        <v>0.58365758754863817</v>
      </c>
      <c r="O6" s="157">
        <v>1.6216216216216217</v>
      </c>
      <c r="P6" s="157">
        <v>1.936619718309859</v>
      </c>
      <c r="Q6" s="27"/>
      <c r="R6" s="27"/>
      <c r="S6" s="27"/>
      <c r="T6" s="27"/>
      <c r="U6" s="27"/>
      <c r="V6" s="27"/>
      <c r="W6" s="27"/>
      <c r="X6" s="27"/>
      <c r="Y6" s="27"/>
      <c r="Z6" s="27"/>
      <c r="AA6" s="27"/>
    </row>
    <row r="7" spans="1:27" ht="17.100000000000001" customHeight="1" x14ac:dyDescent="0.3">
      <c r="A7" s="24" t="s">
        <v>143</v>
      </c>
      <c r="B7" s="93">
        <v>4456</v>
      </c>
      <c r="C7" s="94">
        <v>5189</v>
      </c>
      <c r="D7" s="156">
        <v>5103</v>
      </c>
      <c r="E7" s="94">
        <v>59</v>
      </c>
      <c r="F7" s="94">
        <v>37</v>
      </c>
      <c r="G7" s="156">
        <v>39</v>
      </c>
      <c r="H7" s="94">
        <v>256</v>
      </c>
      <c r="I7" s="94">
        <v>237</v>
      </c>
      <c r="J7" s="156">
        <v>272</v>
      </c>
      <c r="K7" s="94">
        <v>5308</v>
      </c>
      <c r="L7" s="94">
        <v>5781</v>
      </c>
      <c r="M7" s="156">
        <v>5631</v>
      </c>
      <c r="N7" s="157">
        <v>1.3240574506283662</v>
      </c>
      <c r="O7" s="157">
        <v>0.71304682983233769</v>
      </c>
      <c r="P7" s="157">
        <v>0.76425631981187536</v>
      </c>
      <c r="Q7" s="27"/>
      <c r="R7" s="27"/>
      <c r="S7" s="27"/>
      <c r="T7" s="27"/>
      <c r="U7" s="27"/>
      <c r="V7" s="27"/>
      <c r="W7" s="27"/>
      <c r="X7" s="27"/>
      <c r="Y7" s="27"/>
      <c r="Z7" s="27"/>
      <c r="AA7" s="27"/>
    </row>
    <row r="8" spans="1:27" ht="17.100000000000001" customHeight="1" x14ac:dyDescent="0.3">
      <c r="A8" s="24" t="s">
        <v>73</v>
      </c>
      <c r="B8" s="93">
        <v>491</v>
      </c>
      <c r="C8" s="94">
        <v>219</v>
      </c>
      <c r="D8" s="156">
        <v>223</v>
      </c>
      <c r="E8" s="94">
        <v>13</v>
      </c>
      <c r="F8" s="94">
        <v>3</v>
      </c>
      <c r="G8" s="156">
        <v>1</v>
      </c>
      <c r="H8" s="94">
        <v>55</v>
      </c>
      <c r="I8" s="94">
        <v>35</v>
      </c>
      <c r="J8" s="156">
        <v>26</v>
      </c>
      <c r="K8" s="94">
        <v>583</v>
      </c>
      <c r="L8" s="94">
        <v>257</v>
      </c>
      <c r="M8" s="156">
        <v>264</v>
      </c>
      <c r="N8" s="157">
        <v>2.6476578411405294</v>
      </c>
      <c r="O8" s="157">
        <v>1.3698630136986301</v>
      </c>
      <c r="P8" s="157">
        <v>0.44843049327354262</v>
      </c>
      <c r="Q8" s="27"/>
      <c r="R8" s="27"/>
      <c r="S8" s="27"/>
      <c r="T8" s="27"/>
      <c r="U8" s="27"/>
      <c r="V8" s="27"/>
      <c r="W8" s="27"/>
      <c r="X8" s="27"/>
      <c r="Y8" s="27"/>
      <c r="Z8" s="27"/>
      <c r="AA8" s="27"/>
    </row>
    <row r="9" spans="1:27" ht="17.100000000000001" customHeight="1" x14ac:dyDescent="0.3">
      <c r="A9" s="24" t="s">
        <v>74</v>
      </c>
      <c r="B9" s="93">
        <v>2024</v>
      </c>
      <c r="C9" s="94">
        <v>1566</v>
      </c>
      <c r="D9" s="156">
        <v>1512</v>
      </c>
      <c r="E9" s="94">
        <v>22</v>
      </c>
      <c r="F9" s="94">
        <v>25</v>
      </c>
      <c r="G9" s="156">
        <v>31</v>
      </c>
      <c r="H9" s="94">
        <v>126</v>
      </c>
      <c r="I9" s="94">
        <v>150</v>
      </c>
      <c r="J9" s="156">
        <v>145</v>
      </c>
      <c r="K9" s="94">
        <v>2445</v>
      </c>
      <c r="L9" s="94">
        <v>1926</v>
      </c>
      <c r="M9" s="156">
        <v>1867</v>
      </c>
      <c r="N9" s="157">
        <v>1.0869565217391304</v>
      </c>
      <c r="O9" s="157">
        <v>1.5964240102171137</v>
      </c>
      <c r="P9" s="157">
        <v>2.0502645502645502</v>
      </c>
      <c r="Q9" s="27"/>
      <c r="R9" s="27"/>
      <c r="S9" s="27"/>
      <c r="T9" s="27"/>
      <c r="U9" s="27"/>
      <c r="V9" s="27"/>
      <c r="W9" s="27"/>
      <c r="X9" s="27"/>
      <c r="Y9" s="27"/>
      <c r="Z9" s="27"/>
      <c r="AA9" s="27"/>
    </row>
    <row r="10" spans="1:27" ht="17.100000000000001" customHeight="1" x14ac:dyDescent="0.3">
      <c r="A10" s="24" t="s">
        <v>76</v>
      </c>
      <c r="B10" s="93">
        <v>138</v>
      </c>
      <c r="C10" s="94">
        <v>112</v>
      </c>
      <c r="D10" s="156">
        <v>77</v>
      </c>
      <c r="E10" s="94">
        <v>5</v>
      </c>
      <c r="F10" s="94">
        <v>3</v>
      </c>
      <c r="G10" s="156">
        <v>1</v>
      </c>
      <c r="H10" s="94">
        <v>10</v>
      </c>
      <c r="I10" s="94">
        <v>13</v>
      </c>
      <c r="J10" s="156">
        <v>9</v>
      </c>
      <c r="K10" s="94">
        <v>166</v>
      </c>
      <c r="L10" s="94">
        <v>144</v>
      </c>
      <c r="M10" s="156">
        <v>92</v>
      </c>
      <c r="N10" s="157">
        <v>3.6231884057971016</v>
      </c>
      <c r="O10" s="157">
        <v>2.6785714285714284</v>
      </c>
      <c r="P10" s="157">
        <v>1.2987012987012987</v>
      </c>
      <c r="Q10" s="27"/>
      <c r="R10" s="27"/>
      <c r="S10" s="27"/>
      <c r="T10" s="27"/>
      <c r="U10" s="27"/>
      <c r="V10" s="27"/>
      <c r="W10" s="27"/>
      <c r="X10" s="27"/>
      <c r="Y10" s="27"/>
      <c r="Z10" s="27"/>
      <c r="AA10" s="27"/>
    </row>
    <row r="11" spans="1:27" ht="17.100000000000001" customHeight="1" x14ac:dyDescent="0.3">
      <c r="A11" s="24" t="s">
        <v>79</v>
      </c>
      <c r="B11" s="93">
        <v>223</v>
      </c>
      <c r="C11" s="94">
        <v>199</v>
      </c>
      <c r="D11" s="156">
        <v>228</v>
      </c>
      <c r="E11" s="94">
        <v>2</v>
      </c>
      <c r="F11" s="94">
        <v>5</v>
      </c>
      <c r="G11" s="156">
        <v>11</v>
      </c>
      <c r="H11" s="94">
        <v>16</v>
      </c>
      <c r="I11" s="94">
        <v>15</v>
      </c>
      <c r="J11" s="156">
        <v>19</v>
      </c>
      <c r="K11" s="94">
        <v>263</v>
      </c>
      <c r="L11" s="94">
        <v>249</v>
      </c>
      <c r="M11" s="156">
        <v>299</v>
      </c>
      <c r="N11" s="157">
        <v>0.89686098654708524</v>
      </c>
      <c r="O11" s="157">
        <v>2.512562814070352</v>
      </c>
      <c r="P11" s="157">
        <v>4.8245614035087714</v>
      </c>
      <c r="Q11" s="27"/>
      <c r="R11" s="27"/>
      <c r="S11" s="27"/>
      <c r="T11" s="27"/>
      <c r="U11" s="27"/>
      <c r="V11" s="27"/>
      <c r="W11" s="27"/>
      <c r="X11" s="27"/>
      <c r="Y11" s="27"/>
      <c r="Z11" s="27"/>
      <c r="AA11" s="27"/>
    </row>
    <row r="12" spans="1:27" ht="17.100000000000001" customHeight="1" x14ac:dyDescent="0.3">
      <c r="A12" s="24" t="s">
        <v>81</v>
      </c>
      <c r="B12" s="93">
        <v>60</v>
      </c>
      <c r="C12" s="94">
        <v>54</v>
      </c>
      <c r="D12" s="156">
        <v>57</v>
      </c>
      <c r="E12" s="94">
        <v>4</v>
      </c>
      <c r="F12" s="94">
        <v>2</v>
      </c>
      <c r="G12" s="156">
        <v>0</v>
      </c>
      <c r="H12" s="94">
        <v>4</v>
      </c>
      <c r="I12" s="94">
        <v>5</v>
      </c>
      <c r="J12" s="156">
        <v>4</v>
      </c>
      <c r="K12" s="94">
        <v>69</v>
      </c>
      <c r="L12" s="94">
        <v>66</v>
      </c>
      <c r="M12" s="156">
        <v>67</v>
      </c>
      <c r="N12" s="157">
        <v>6.666666666666667</v>
      </c>
      <c r="O12" s="157">
        <v>3.7037037037037033</v>
      </c>
      <c r="P12" s="157">
        <v>0</v>
      </c>
      <c r="Q12" s="27"/>
      <c r="R12" s="27"/>
      <c r="S12" s="27"/>
      <c r="T12" s="27"/>
      <c r="U12" s="27"/>
      <c r="V12" s="27"/>
      <c r="W12" s="27"/>
      <c r="X12" s="27"/>
      <c r="Y12" s="27"/>
      <c r="Z12" s="27"/>
      <c r="AA12" s="27"/>
    </row>
    <row r="13" spans="1:27" ht="17.100000000000001" customHeight="1" x14ac:dyDescent="0.3">
      <c r="A13" s="24" t="s">
        <v>70</v>
      </c>
      <c r="B13" s="93">
        <v>515</v>
      </c>
      <c r="C13" s="94">
        <v>381</v>
      </c>
      <c r="D13" s="156">
        <v>397</v>
      </c>
      <c r="E13" s="94">
        <v>12</v>
      </c>
      <c r="F13" s="94">
        <v>7</v>
      </c>
      <c r="G13" s="156">
        <v>11</v>
      </c>
      <c r="H13" s="94">
        <v>40</v>
      </c>
      <c r="I13" s="94">
        <v>39</v>
      </c>
      <c r="J13" s="156">
        <v>42</v>
      </c>
      <c r="K13" s="94">
        <v>623</v>
      </c>
      <c r="L13" s="94">
        <v>433</v>
      </c>
      <c r="M13" s="156">
        <v>466</v>
      </c>
      <c r="N13" s="157">
        <v>2.3300970873786406</v>
      </c>
      <c r="O13" s="157">
        <v>1.837270341207349</v>
      </c>
      <c r="P13" s="157">
        <v>2.770780856423174</v>
      </c>
      <c r="Q13" s="27"/>
      <c r="R13" s="27"/>
      <c r="S13" s="27"/>
      <c r="T13" s="27"/>
      <c r="U13" s="27"/>
      <c r="V13" s="27"/>
      <c r="W13" s="27"/>
      <c r="X13" s="27"/>
      <c r="Y13" s="27"/>
      <c r="Z13" s="27"/>
      <c r="AA13" s="27"/>
    </row>
    <row r="14" spans="1:27" ht="17.100000000000001" customHeight="1" thickBot="1" x14ac:dyDescent="0.35">
      <c r="A14" s="11" t="s">
        <v>35</v>
      </c>
      <c r="B14" s="133">
        <f t="shared" ref="B14:M14" si="0">SUM(B6:B13)</f>
        <v>8421</v>
      </c>
      <c r="C14" s="134">
        <f t="shared" si="0"/>
        <v>8275</v>
      </c>
      <c r="D14" s="134">
        <f t="shared" si="0"/>
        <v>8165</v>
      </c>
      <c r="E14" s="133">
        <f t="shared" si="0"/>
        <v>120</v>
      </c>
      <c r="F14" s="134">
        <f t="shared" si="0"/>
        <v>91</v>
      </c>
      <c r="G14" s="149">
        <f t="shared" si="0"/>
        <v>105</v>
      </c>
      <c r="H14" s="134">
        <f t="shared" si="0"/>
        <v>533</v>
      </c>
      <c r="I14" s="134">
        <f t="shared" si="0"/>
        <v>533</v>
      </c>
      <c r="J14" s="134">
        <f t="shared" si="0"/>
        <v>559</v>
      </c>
      <c r="K14" s="133">
        <f t="shared" si="0"/>
        <v>10061</v>
      </c>
      <c r="L14" s="134">
        <f t="shared" si="0"/>
        <v>9644</v>
      </c>
      <c r="M14" s="149">
        <f t="shared" si="0"/>
        <v>9465</v>
      </c>
      <c r="N14" s="151">
        <f t="shared" ref="N14" si="1">E14/B14*100</f>
        <v>1.4250089063056643</v>
      </c>
      <c r="O14" s="151">
        <f t="shared" ref="O14:P14" si="2">F14/C14*100</f>
        <v>1.0996978851963748</v>
      </c>
      <c r="P14" s="151">
        <f t="shared" si="2"/>
        <v>1.2859767299448868</v>
      </c>
      <c r="Q14" s="27"/>
      <c r="R14" s="27"/>
      <c r="S14" s="27"/>
      <c r="T14" s="27"/>
      <c r="U14" s="27"/>
      <c r="V14" s="27"/>
      <c r="W14" s="27"/>
      <c r="X14" s="27"/>
      <c r="Y14" s="27"/>
      <c r="Z14" s="27"/>
      <c r="AA14" s="27"/>
    </row>
    <row r="15" spans="1:27" s="274" customFormat="1" ht="14.4" customHeight="1" x14ac:dyDescent="0.3">
      <c r="A15" s="273" t="s">
        <v>176</v>
      </c>
      <c r="B15" s="273"/>
      <c r="C15" s="273"/>
      <c r="D15" s="273"/>
      <c r="E15" s="273"/>
      <c r="F15" s="273"/>
    </row>
    <row r="16" spans="1:27" ht="18.899999999999999" customHeight="1" x14ac:dyDescent="0.3">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1:27" ht="21" customHeight="1" x14ac:dyDescent="0.3">
      <c r="A17" s="46" t="s">
        <v>194</v>
      </c>
      <c r="B17" s="48"/>
      <c r="C17" s="48"/>
      <c r="D17" s="48"/>
      <c r="E17" s="27"/>
      <c r="F17" s="27"/>
      <c r="G17" s="27"/>
      <c r="H17" s="27"/>
      <c r="I17" s="27"/>
      <c r="J17" s="27"/>
      <c r="K17" s="27"/>
      <c r="L17" s="27"/>
      <c r="M17" s="27"/>
      <c r="N17" s="27"/>
      <c r="O17" s="27"/>
      <c r="P17" s="27"/>
      <c r="Q17" s="27"/>
      <c r="R17" s="27"/>
      <c r="S17" s="27"/>
      <c r="T17" s="27"/>
      <c r="U17" s="27"/>
      <c r="V17" s="27"/>
      <c r="W17" s="27"/>
      <c r="X17" s="27"/>
      <c r="Y17" s="27"/>
      <c r="Z17" s="27"/>
      <c r="AA17" s="27"/>
    </row>
    <row r="18" spans="1:27" ht="18.899999999999999" customHeight="1" thickBot="1" x14ac:dyDescent="0.35">
      <c r="A18" s="48"/>
      <c r="B18" s="48"/>
      <c r="C18" s="48"/>
      <c r="D18" s="48"/>
      <c r="E18" s="27"/>
      <c r="F18" s="27"/>
      <c r="G18" s="27"/>
      <c r="H18" s="27"/>
      <c r="I18" s="27"/>
      <c r="J18" s="27"/>
      <c r="K18" s="27"/>
      <c r="L18" s="27"/>
      <c r="M18" s="27"/>
      <c r="N18" s="27"/>
      <c r="O18" s="27"/>
      <c r="P18" s="27"/>
      <c r="Q18" s="27"/>
      <c r="R18" s="27"/>
      <c r="S18" s="27"/>
      <c r="T18" s="27"/>
      <c r="U18" s="27"/>
      <c r="V18" s="27"/>
      <c r="W18" s="27"/>
      <c r="X18" s="27"/>
      <c r="Y18" s="27"/>
      <c r="Z18" s="27"/>
      <c r="AA18" s="27"/>
    </row>
    <row r="19" spans="1:27" ht="18.899999999999999" customHeight="1" x14ac:dyDescent="0.3">
      <c r="A19" s="270" t="str">
        <f>+'1'!A4</f>
        <v>Janeiro-março</v>
      </c>
      <c r="B19" s="258" t="s">
        <v>6</v>
      </c>
      <c r="C19" s="259"/>
      <c r="D19" s="260"/>
      <c r="E19" s="259" t="s">
        <v>31</v>
      </c>
      <c r="F19" s="259"/>
      <c r="G19" s="259"/>
      <c r="H19" s="258" t="s">
        <v>18</v>
      </c>
      <c r="I19" s="259"/>
      <c r="J19" s="260"/>
      <c r="K19" s="259" t="s">
        <v>20</v>
      </c>
      <c r="L19" s="259"/>
      <c r="M19" s="259"/>
      <c r="N19" s="258" t="s">
        <v>24</v>
      </c>
      <c r="O19" s="259"/>
      <c r="P19" s="259"/>
      <c r="Q19" s="27"/>
      <c r="R19" s="27"/>
      <c r="S19" s="27"/>
      <c r="T19" s="27"/>
      <c r="U19" s="27"/>
      <c r="V19" s="27"/>
      <c r="W19" s="27"/>
      <c r="X19" s="27"/>
      <c r="Y19" s="27"/>
      <c r="Z19" s="27"/>
      <c r="AA19" s="27"/>
    </row>
    <row r="20" spans="1:27" ht="18.899999999999999" customHeight="1" x14ac:dyDescent="0.3">
      <c r="A20" s="270"/>
      <c r="B20" s="272" t="s">
        <v>146</v>
      </c>
      <c r="C20" s="271"/>
      <c r="D20" s="271"/>
      <c r="E20" s="271"/>
      <c r="F20" s="271"/>
      <c r="G20" s="271"/>
      <c r="H20" s="271"/>
      <c r="I20" s="271"/>
      <c r="J20" s="271"/>
      <c r="K20" s="271"/>
      <c r="L20" s="271"/>
      <c r="M20" s="271"/>
      <c r="N20" s="271"/>
      <c r="O20" s="271"/>
      <c r="P20" s="271"/>
      <c r="Q20" s="27"/>
      <c r="R20" s="27"/>
      <c r="S20" s="27"/>
      <c r="T20" s="27"/>
      <c r="U20" s="27"/>
      <c r="V20" s="27"/>
      <c r="W20" s="27"/>
      <c r="X20" s="27"/>
      <c r="Y20" s="27"/>
      <c r="Z20" s="27"/>
      <c r="AA20" s="27"/>
    </row>
    <row r="21" spans="1:27" ht="18.899999999999999" customHeight="1" x14ac:dyDescent="0.3">
      <c r="A21" s="5"/>
      <c r="B21" s="32" t="s">
        <v>207</v>
      </c>
      <c r="C21" s="32" t="s">
        <v>208</v>
      </c>
      <c r="D21" s="32"/>
      <c r="E21" s="32" t="s">
        <v>207</v>
      </c>
      <c r="F21" s="32" t="s">
        <v>208</v>
      </c>
      <c r="G21" s="33"/>
      <c r="H21" s="32" t="s">
        <v>207</v>
      </c>
      <c r="I21" s="32" t="s">
        <v>208</v>
      </c>
      <c r="J21" s="33"/>
      <c r="K21" s="32" t="s">
        <v>207</v>
      </c>
      <c r="L21" s="32" t="s">
        <v>208</v>
      </c>
      <c r="M21" s="55"/>
      <c r="N21" s="32" t="s">
        <v>207</v>
      </c>
      <c r="O21" s="32" t="s">
        <v>208</v>
      </c>
      <c r="P21" s="33"/>
      <c r="Q21" s="27"/>
      <c r="R21" s="27"/>
      <c r="S21" s="27"/>
      <c r="T21" s="27"/>
      <c r="U21" s="27"/>
      <c r="V21" s="27"/>
      <c r="W21" s="27"/>
      <c r="X21" s="27"/>
      <c r="Y21" s="27"/>
      <c r="Z21" s="27"/>
      <c r="AA21" s="27"/>
    </row>
    <row r="22" spans="1:27" ht="17.100000000000001" customHeight="1" x14ac:dyDescent="0.3">
      <c r="A22" s="24" t="s">
        <v>71</v>
      </c>
      <c r="B22" s="119">
        <f>(D6/B6)-1</f>
        <v>0.10505836575875493</v>
      </c>
      <c r="C22" s="120">
        <f>(D6/C6)-1</f>
        <v>2.3423423423423406E-2</v>
      </c>
      <c r="D22" s="158"/>
      <c r="E22" s="123">
        <f>(G6/E6)-1</f>
        <v>2.6666666666666665</v>
      </c>
      <c r="F22" s="123">
        <f>(G6/F6)-1</f>
        <v>0.22222222222222232</v>
      </c>
      <c r="G22" s="159"/>
      <c r="H22" s="119">
        <f>(J6/H6)-1</f>
        <v>0.61538461538461542</v>
      </c>
      <c r="I22" s="120">
        <f>(J6/I6)-1</f>
        <v>7.6923076923076872E-2</v>
      </c>
      <c r="J22" s="158"/>
      <c r="K22" s="123">
        <f>(M6/K6)-1</f>
        <v>0.28973509933774833</v>
      </c>
      <c r="L22" s="123">
        <f>(M6/L6)-1</f>
        <v>-1.1421319796954266E-2</v>
      </c>
      <c r="M22" s="160"/>
      <c r="N22" s="161">
        <f>(P6/N6)-1</f>
        <v>2.3180751173708916</v>
      </c>
      <c r="O22" s="162">
        <f>(P6/O6)-1</f>
        <v>0.19424882629107976</v>
      </c>
      <c r="P22" s="49"/>
      <c r="Q22" s="27"/>
      <c r="R22" s="27"/>
      <c r="S22" s="27"/>
      <c r="T22" s="27"/>
      <c r="U22" s="27"/>
      <c r="V22" s="27"/>
      <c r="W22" s="27"/>
      <c r="X22" s="27"/>
      <c r="Y22" s="27"/>
      <c r="Z22" s="27"/>
      <c r="AA22" s="27"/>
    </row>
    <row r="23" spans="1:27" ht="17.100000000000001" customHeight="1" x14ac:dyDescent="0.3">
      <c r="A23" s="24" t="s">
        <v>143</v>
      </c>
      <c r="B23" s="122">
        <f t="shared" ref="B23:B30" si="3">(D7/B7)-1</f>
        <v>0.14519748653500897</v>
      </c>
      <c r="C23" s="123">
        <f t="shared" ref="C23:C30" si="4">(D7/C7)-1</f>
        <v>-1.6573520909616501E-2</v>
      </c>
      <c r="D23" s="163"/>
      <c r="E23" s="123">
        <f t="shared" ref="E23:E30" si="5">(G7/E7)-1</f>
        <v>-0.33898305084745761</v>
      </c>
      <c r="F23" s="123">
        <f t="shared" ref="F23:F30" si="6">(G7/F7)-1</f>
        <v>5.4054054054053946E-2</v>
      </c>
      <c r="G23" s="159"/>
      <c r="H23" s="122">
        <f t="shared" ref="H23:H30" si="7">(J7/H7)-1</f>
        <v>6.25E-2</v>
      </c>
      <c r="I23" s="123">
        <f t="shared" ref="I23:I30" si="8">(J7/I7)-1</f>
        <v>0.14767932489451474</v>
      </c>
      <c r="J23" s="163"/>
      <c r="K23" s="123">
        <f t="shared" ref="K23:K30" si="9">(M7/K7)-1</f>
        <v>6.0851544837980498E-2</v>
      </c>
      <c r="L23" s="123">
        <f t="shared" ref="L23:L30" si="10">(M7/L7)-1</f>
        <v>-2.5947067981318073E-2</v>
      </c>
      <c r="M23" s="160"/>
      <c r="N23" s="164">
        <f t="shared" ref="N23:N30" si="11">(P7/N7)-1</f>
        <v>-0.42279217608784458</v>
      </c>
      <c r="O23" s="165">
        <f t="shared" ref="O23:O30" si="12">(P7/O7)-1</f>
        <v>7.1817849595627203E-2</v>
      </c>
      <c r="P23" s="49"/>
      <c r="Q23" s="27"/>
      <c r="R23" s="27"/>
      <c r="S23" s="27"/>
      <c r="T23" s="27"/>
      <c r="U23" s="27"/>
      <c r="V23" s="27"/>
      <c r="W23" s="27"/>
      <c r="X23" s="27"/>
      <c r="Y23" s="27"/>
      <c r="Z23" s="27"/>
      <c r="AA23" s="27"/>
    </row>
    <row r="24" spans="1:27" ht="17.100000000000001" customHeight="1" x14ac:dyDescent="0.3">
      <c r="A24" s="24" t="s">
        <v>73</v>
      </c>
      <c r="B24" s="122">
        <f t="shared" si="3"/>
        <v>-0.54582484725050917</v>
      </c>
      <c r="C24" s="123">
        <f t="shared" si="4"/>
        <v>1.8264840182648401E-2</v>
      </c>
      <c r="D24" s="163"/>
      <c r="E24" s="123">
        <f t="shared" si="5"/>
        <v>-0.92307692307692313</v>
      </c>
      <c r="F24" s="123">
        <f t="shared" si="6"/>
        <v>-0.66666666666666674</v>
      </c>
      <c r="G24" s="159"/>
      <c r="H24" s="122">
        <f t="shared" si="7"/>
        <v>-0.52727272727272734</v>
      </c>
      <c r="I24" s="123">
        <f t="shared" si="8"/>
        <v>-0.25714285714285712</v>
      </c>
      <c r="J24" s="163"/>
      <c r="K24" s="123">
        <f t="shared" si="9"/>
        <v>-0.54716981132075471</v>
      </c>
      <c r="L24" s="123">
        <f t="shared" si="10"/>
        <v>2.7237354085603016E-2</v>
      </c>
      <c r="M24" s="160"/>
      <c r="N24" s="164">
        <f t="shared" si="11"/>
        <v>-0.83063125215591582</v>
      </c>
      <c r="O24" s="165">
        <f t="shared" si="12"/>
        <v>-0.67264573991031384</v>
      </c>
      <c r="P24" s="49"/>
      <c r="Q24" s="27"/>
      <c r="R24" s="27"/>
      <c r="S24" s="27"/>
      <c r="T24" s="27"/>
      <c r="U24" s="27"/>
      <c r="V24" s="27"/>
      <c r="W24" s="27"/>
      <c r="X24" s="27"/>
      <c r="Y24" s="27"/>
      <c r="Z24" s="27"/>
      <c r="AA24" s="27"/>
    </row>
    <row r="25" spans="1:27" ht="17.100000000000001" customHeight="1" x14ac:dyDescent="0.3">
      <c r="A25" s="24" t="s">
        <v>74</v>
      </c>
      <c r="B25" s="122">
        <f t="shared" si="3"/>
        <v>-0.25296442687747034</v>
      </c>
      <c r="C25" s="123">
        <f t="shared" si="4"/>
        <v>-3.4482758620689613E-2</v>
      </c>
      <c r="D25" s="163"/>
      <c r="E25" s="123">
        <f t="shared" si="5"/>
        <v>0.40909090909090917</v>
      </c>
      <c r="F25" s="123">
        <f t="shared" si="6"/>
        <v>0.24</v>
      </c>
      <c r="G25" s="159"/>
      <c r="H25" s="122">
        <f t="shared" si="7"/>
        <v>0.1507936507936507</v>
      </c>
      <c r="I25" s="123">
        <f t="shared" si="8"/>
        <v>-3.3333333333333326E-2</v>
      </c>
      <c r="J25" s="163"/>
      <c r="K25" s="123">
        <f t="shared" si="9"/>
        <v>-0.23640081799591006</v>
      </c>
      <c r="L25" s="123">
        <f t="shared" si="10"/>
        <v>-3.0633437175493272E-2</v>
      </c>
      <c r="M25" s="160"/>
      <c r="N25" s="164">
        <f t="shared" si="11"/>
        <v>0.88624338624338628</v>
      </c>
      <c r="O25" s="165">
        <f t="shared" si="12"/>
        <v>0.28428571428571425</v>
      </c>
      <c r="P25" s="49"/>
      <c r="Q25" s="27"/>
      <c r="R25" s="27"/>
      <c r="S25" s="27"/>
      <c r="T25" s="27"/>
      <c r="U25" s="27"/>
      <c r="V25" s="27"/>
      <c r="W25" s="27"/>
      <c r="X25" s="27"/>
      <c r="Y25" s="27"/>
      <c r="Z25" s="27"/>
      <c r="AA25" s="27"/>
    </row>
    <row r="26" spans="1:27" ht="17.100000000000001" customHeight="1" x14ac:dyDescent="0.3">
      <c r="A26" s="24" t="s">
        <v>76</v>
      </c>
      <c r="B26" s="122">
        <f t="shared" si="3"/>
        <v>-0.44202898550724634</v>
      </c>
      <c r="C26" s="123">
        <f t="shared" si="4"/>
        <v>-0.3125</v>
      </c>
      <c r="D26" s="163"/>
      <c r="E26" s="123">
        <f t="shared" si="5"/>
        <v>-0.8</v>
      </c>
      <c r="F26" s="123">
        <f t="shared" si="6"/>
        <v>-0.66666666666666674</v>
      </c>
      <c r="G26" s="159"/>
      <c r="H26" s="122">
        <f t="shared" si="7"/>
        <v>-9.9999999999999978E-2</v>
      </c>
      <c r="I26" s="123">
        <f t="shared" si="8"/>
        <v>-0.30769230769230771</v>
      </c>
      <c r="J26" s="163"/>
      <c r="K26" s="123">
        <f t="shared" si="9"/>
        <v>-0.44578313253012047</v>
      </c>
      <c r="L26" s="123">
        <f t="shared" si="10"/>
        <v>-0.36111111111111116</v>
      </c>
      <c r="M26" s="160"/>
      <c r="N26" s="164">
        <f t="shared" si="11"/>
        <v>-0.64155844155844155</v>
      </c>
      <c r="O26" s="165">
        <f t="shared" si="12"/>
        <v>-0.51515151515151514</v>
      </c>
      <c r="P26" s="49"/>
      <c r="Q26" s="27"/>
      <c r="R26" s="27"/>
      <c r="S26" s="27"/>
      <c r="T26" s="27"/>
      <c r="U26" s="27"/>
      <c r="V26" s="27"/>
      <c r="W26" s="27"/>
      <c r="X26" s="27"/>
      <c r="Y26" s="27"/>
      <c r="Z26" s="27"/>
      <c r="AA26" s="27"/>
    </row>
    <row r="27" spans="1:27" ht="17.100000000000001" customHeight="1" x14ac:dyDescent="0.3">
      <c r="A27" s="24" t="s">
        <v>79</v>
      </c>
      <c r="B27" s="122">
        <f t="shared" si="3"/>
        <v>2.2421524663677195E-2</v>
      </c>
      <c r="C27" s="123">
        <f t="shared" si="4"/>
        <v>0.14572864321608048</v>
      </c>
      <c r="D27" s="163"/>
      <c r="E27" s="123">
        <f t="shared" si="5"/>
        <v>4.5</v>
      </c>
      <c r="F27" s="123">
        <f t="shared" si="6"/>
        <v>1.2000000000000002</v>
      </c>
      <c r="G27" s="159"/>
      <c r="H27" s="122">
        <f t="shared" si="7"/>
        <v>0.1875</v>
      </c>
      <c r="I27" s="123">
        <f t="shared" si="8"/>
        <v>0.26666666666666661</v>
      </c>
      <c r="J27" s="163"/>
      <c r="K27" s="123">
        <f t="shared" si="9"/>
        <v>0.1368821292775666</v>
      </c>
      <c r="L27" s="123">
        <f t="shared" si="10"/>
        <v>0.20080321285140568</v>
      </c>
      <c r="M27" s="160"/>
      <c r="N27" s="164">
        <f t="shared" si="11"/>
        <v>4.3793859649122799</v>
      </c>
      <c r="O27" s="165">
        <f t="shared" si="12"/>
        <v>0.92017543859649087</v>
      </c>
      <c r="P27" s="49"/>
      <c r="Q27" s="27"/>
      <c r="R27" s="27"/>
      <c r="S27" s="27"/>
      <c r="T27" s="27"/>
      <c r="U27" s="27"/>
      <c r="V27" s="27"/>
      <c r="W27" s="27"/>
      <c r="X27" s="27"/>
      <c r="Y27" s="27"/>
      <c r="Z27" s="27"/>
      <c r="AA27" s="27"/>
    </row>
    <row r="28" spans="1:27" ht="17.100000000000001" customHeight="1" x14ac:dyDescent="0.3">
      <c r="A28" s="24" t="s">
        <v>81</v>
      </c>
      <c r="B28" s="122">
        <f t="shared" si="3"/>
        <v>-5.0000000000000044E-2</v>
      </c>
      <c r="C28" s="123">
        <f t="shared" si="4"/>
        <v>5.555555555555558E-2</v>
      </c>
      <c r="D28" s="163"/>
      <c r="E28" s="123">
        <f t="shared" si="5"/>
        <v>-1</v>
      </c>
      <c r="F28" s="166">
        <f t="shared" si="6"/>
        <v>-1</v>
      </c>
      <c r="G28" s="159"/>
      <c r="H28" s="122">
        <f t="shared" si="7"/>
        <v>0</v>
      </c>
      <c r="I28" s="123">
        <f t="shared" si="8"/>
        <v>-0.19999999999999996</v>
      </c>
      <c r="J28" s="163"/>
      <c r="K28" s="123">
        <f t="shared" si="9"/>
        <v>-2.8985507246376829E-2</v>
      </c>
      <c r="L28" s="123">
        <f t="shared" si="10"/>
        <v>1.5151515151515138E-2</v>
      </c>
      <c r="M28" s="160"/>
      <c r="N28" s="164">
        <f t="shared" si="11"/>
        <v>-1</v>
      </c>
      <c r="O28" s="165">
        <f t="shared" si="12"/>
        <v>-1</v>
      </c>
      <c r="P28" s="49"/>
      <c r="Q28" s="27"/>
      <c r="R28" s="27"/>
      <c r="S28" s="27"/>
      <c r="T28" s="27"/>
      <c r="U28" s="27"/>
      <c r="V28" s="27"/>
      <c r="W28" s="27"/>
      <c r="X28" s="27"/>
      <c r="Y28" s="27"/>
      <c r="Z28" s="27"/>
      <c r="AA28" s="27"/>
    </row>
    <row r="29" spans="1:27" ht="17.100000000000001" customHeight="1" x14ac:dyDescent="0.3">
      <c r="A29" s="24" t="s">
        <v>70</v>
      </c>
      <c r="B29" s="122">
        <f t="shared" si="3"/>
        <v>-0.22912621359223306</v>
      </c>
      <c r="C29" s="123">
        <f t="shared" si="4"/>
        <v>4.1994750656167978E-2</v>
      </c>
      <c r="D29" s="163"/>
      <c r="E29" s="123">
        <f t="shared" si="5"/>
        <v>-8.333333333333337E-2</v>
      </c>
      <c r="F29" s="123">
        <f t="shared" si="6"/>
        <v>0.5714285714285714</v>
      </c>
      <c r="G29" s="159"/>
      <c r="H29" s="122">
        <f t="shared" si="7"/>
        <v>5.0000000000000044E-2</v>
      </c>
      <c r="I29" s="123">
        <f t="shared" si="8"/>
        <v>7.6923076923076872E-2</v>
      </c>
      <c r="J29" s="163"/>
      <c r="K29" s="123">
        <f t="shared" si="9"/>
        <v>-0.2520064205457464</v>
      </c>
      <c r="L29" s="123">
        <f t="shared" si="10"/>
        <v>7.6212471131639647E-2</v>
      </c>
      <c r="M29" s="160"/>
      <c r="N29" s="164">
        <f t="shared" si="11"/>
        <v>0.18912678421494555</v>
      </c>
      <c r="O29" s="165">
        <f t="shared" si="12"/>
        <v>0.50809643756747036</v>
      </c>
      <c r="P29" s="49"/>
      <c r="Q29" s="27"/>
      <c r="R29" s="27"/>
      <c r="S29" s="27"/>
      <c r="T29" s="27"/>
      <c r="U29" s="27"/>
      <c r="V29" s="27"/>
      <c r="W29" s="27"/>
      <c r="X29" s="27"/>
      <c r="Y29" s="27"/>
      <c r="Z29" s="27"/>
      <c r="AA29" s="27"/>
    </row>
    <row r="30" spans="1:27" ht="17.100000000000001" customHeight="1" thickBot="1" x14ac:dyDescent="0.35">
      <c r="A30" s="11" t="s">
        <v>35</v>
      </c>
      <c r="B30" s="125">
        <f t="shared" si="3"/>
        <v>-3.0400190001187544E-2</v>
      </c>
      <c r="C30" s="126">
        <f t="shared" si="4"/>
        <v>-1.3293051359516639E-2</v>
      </c>
      <c r="D30" s="167"/>
      <c r="E30" s="126">
        <f t="shared" si="5"/>
        <v>-0.125</v>
      </c>
      <c r="F30" s="126">
        <f t="shared" si="6"/>
        <v>0.15384615384615374</v>
      </c>
      <c r="G30" s="168"/>
      <c r="H30" s="125">
        <f t="shared" si="7"/>
        <v>4.8780487804878092E-2</v>
      </c>
      <c r="I30" s="126">
        <f t="shared" si="8"/>
        <v>4.8780487804878092E-2</v>
      </c>
      <c r="J30" s="167"/>
      <c r="K30" s="126">
        <f t="shared" si="9"/>
        <v>-5.9238644269953289E-2</v>
      </c>
      <c r="L30" s="126">
        <f t="shared" si="10"/>
        <v>-1.8560763168809613E-2</v>
      </c>
      <c r="M30" s="169"/>
      <c r="N30" s="170">
        <f t="shared" si="11"/>
        <v>-9.7565829761175671E-2</v>
      </c>
      <c r="O30" s="171">
        <f t="shared" si="12"/>
        <v>0.1693909275048282</v>
      </c>
      <c r="P30" s="50"/>
      <c r="Q30" s="27"/>
      <c r="R30" s="27"/>
      <c r="S30" s="27"/>
      <c r="T30" s="27"/>
      <c r="U30" s="27"/>
      <c r="V30" s="27"/>
      <c r="W30" s="27"/>
      <c r="X30" s="27"/>
      <c r="Y30" s="27"/>
      <c r="Z30" s="27"/>
      <c r="AA30" s="27"/>
    </row>
    <row r="31" spans="1:27" s="274" customFormat="1" ht="14.4" customHeight="1" x14ac:dyDescent="0.3">
      <c r="A31" s="273" t="s">
        <v>176</v>
      </c>
      <c r="B31" s="273"/>
      <c r="C31" s="273"/>
      <c r="D31" s="273"/>
      <c r="E31" s="273"/>
      <c r="F31" s="273"/>
    </row>
    <row r="32" spans="1:27" x14ac:dyDescent="0.3">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row>
    <row r="33" spans="1:27" x14ac:dyDescent="0.3">
      <c r="A33" s="27"/>
      <c r="B33" s="27"/>
      <c r="C33" s="27"/>
      <c r="D33" s="225"/>
      <c r="E33" s="27"/>
      <c r="F33" s="27"/>
      <c r="G33" s="27"/>
      <c r="H33" s="27"/>
      <c r="I33" s="27"/>
      <c r="J33" s="27"/>
      <c r="K33" s="27"/>
      <c r="L33" s="27"/>
      <c r="M33" s="27"/>
      <c r="N33" s="27"/>
      <c r="O33" s="27"/>
      <c r="P33" s="27"/>
      <c r="Q33" s="27"/>
      <c r="R33" s="27"/>
      <c r="S33" s="27"/>
      <c r="T33" s="27"/>
      <c r="U33" s="27"/>
      <c r="V33" s="27"/>
      <c r="W33" s="27"/>
      <c r="X33" s="27"/>
      <c r="Y33" s="27"/>
      <c r="Z33" s="27"/>
      <c r="AA33" s="27"/>
    </row>
    <row r="34" spans="1:27" x14ac:dyDescent="0.3">
      <c r="A34" s="27"/>
      <c r="B34" s="27"/>
      <c r="C34" s="27"/>
      <c r="D34" s="27"/>
      <c r="E34" s="27"/>
      <c r="F34" s="27"/>
      <c r="G34" s="225"/>
      <c r="H34" s="27"/>
      <c r="I34" s="27"/>
      <c r="J34" s="27"/>
      <c r="K34" s="27"/>
      <c r="L34" s="27"/>
      <c r="M34" s="27"/>
      <c r="N34" s="27"/>
      <c r="O34" s="27"/>
      <c r="P34" s="27"/>
      <c r="Q34" s="27"/>
      <c r="R34" s="27"/>
      <c r="S34" s="27"/>
      <c r="T34" s="27"/>
      <c r="U34" s="27"/>
      <c r="V34" s="27"/>
      <c r="W34" s="27"/>
      <c r="X34" s="27"/>
      <c r="Y34" s="27"/>
      <c r="Z34" s="27"/>
      <c r="AA34" s="27"/>
    </row>
    <row r="35" spans="1:27" x14ac:dyDescent="0.3">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row>
    <row r="37" spans="1:27" x14ac:dyDescent="0.3">
      <c r="G37" s="27"/>
    </row>
    <row r="48" spans="1:27" x14ac:dyDescent="0.3">
      <c r="I48" s="27"/>
    </row>
  </sheetData>
  <mergeCells count="15">
    <mergeCell ref="A31:XFD31"/>
    <mergeCell ref="A15:XFD15"/>
    <mergeCell ref="N19:P19"/>
    <mergeCell ref="B20:P20"/>
    <mergeCell ref="N4:P4"/>
    <mergeCell ref="K4:M4"/>
    <mergeCell ref="A4:A5"/>
    <mergeCell ref="B4:D4"/>
    <mergeCell ref="E4:G4"/>
    <mergeCell ref="H4:J4"/>
    <mergeCell ref="B19:D19"/>
    <mergeCell ref="E19:G19"/>
    <mergeCell ref="H19:J19"/>
    <mergeCell ref="K19:M19"/>
    <mergeCell ref="A19:A20"/>
  </mergeCells>
  <printOptions horizontalCentered="1"/>
  <pageMargins left="0.23622047244094491" right="0.23622047244094491" top="0.74803149606299213" bottom="0.74803149606299213" header="0.31496062992125984" footer="0.31496062992125984"/>
  <pageSetup paperSize="9" scale="72" orientation="portrait" verticalDpi="0" r:id="rId1"/>
  <ignoredErrors>
    <ignoredError sqref="B14:C14 K14:L14 H14:I14 E14:F14 D14 G14 J14 M14"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E158A-04F4-4A77-9F10-98807B663144}">
  <sheetPr>
    <pageSetUpPr fitToPage="1"/>
  </sheetPr>
  <dimension ref="A1:AA50"/>
  <sheetViews>
    <sheetView showGridLines="0" zoomScaleNormal="100" workbookViewId="0">
      <selection activeCell="H2" sqref="H2"/>
    </sheetView>
  </sheetViews>
  <sheetFormatPr defaultColWidth="9.109375" defaultRowHeight="12" x14ac:dyDescent="0.25"/>
  <cols>
    <col min="1" max="1" width="18.6640625" style="3" customWidth="1"/>
    <col min="2" max="13" width="7.88671875" style="3" customWidth="1"/>
    <col min="14" max="14" width="3.44140625" style="3" customWidth="1"/>
    <col min="15" max="16384" width="9.109375" style="3"/>
  </cols>
  <sheetData>
    <row r="1" spans="1:27" ht="5.25" customHeight="1" x14ac:dyDescent="0.25"/>
    <row r="2" spans="1:27" ht="18.899999999999999" customHeight="1" x14ac:dyDescent="0.3">
      <c r="A2" s="13" t="s">
        <v>195</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56" t="str">
        <f>+'1'!A4</f>
        <v>Janeiro-março</v>
      </c>
      <c r="B4" s="258" t="s">
        <v>6</v>
      </c>
      <c r="C4" s="259"/>
      <c r="D4" s="260"/>
      <c r="E4" s="259" t="s">
        <v>31</v>
      </c>
      <c r="F4" s="259"/>
      <c r="G4" s="259"/>
      <c r="H4" s="261" t="s">
        <v>18</v>
      </c>
      <c r="I4" s="259"/>
      <c r="J4" s="262"/>
      <c r="K4" s="259" t="s">
        <v>20</v>
      </c>
      <c r="L4" s="259"/>
      <c r="M4" s="259"/>
      <c r="N4" s="1"/>
      <c r="O4" s="1"/>
      <c r="P4" s="1"/>
      <c r="Q4" s="1"/>
      <c r="R4" s="1"/>
      <c r="S4" s="1"/>
      <c r="T4" s="1"/>
      <c r="U4" s="1"/>
      <c r="V4" s="1"/>
      <c r="W4" s="1"/>
      <c r="X4" s="1"/>
      <c r="Y4" s="1"/>
      <c r="Z4" s="1"/>
      <c r="AA4" s="1"/>
    </row>
    <row r="5" spans="1:27" ht="30" customHeight="1" x14ac:dyDescent="0.25">
      <c r="A5" s="257"/>
      <c r="B5" s="42">
        <v>2025</v>
      </c>
      <c r="C5" s="43">
        <v>2026</v>
      </c>
      <c r="D5" s="44" t="s">
        <v>204</v>
      </c>
      <c r="E5" s="42">
        <v>2025</v>
      </c>
      <c r="F5" s="43">
        <v>2026</v>
      </c>
      <c r="G5" s="44" t="s">
        <v>204</v>
      </c>
      <c r="H5" s="42">
        <v>2025</v>
      </c>
      <c r="I5" s="43">
        <v>2026</v>
      </c>
      <c r="J5" s="44" t="s">
        <v>204</v>
      </c>
      <c r="K5" s="42">
        <v>2025</v>
      </c>
      <c r="L5" s="43">
        <v>2026</v>
      </c>
      <c r="M5" s="44" t="s">
        <v>204</v>
      </c>
      <c r="N5" s="1"/>
      <c r="O5" s="1"/>
      <c r="P5" s="1"/>
      <c r="Q5" s="1"/>
      <c r="R5" s="1"/>
      <c r="S5" s="1"/>
      <c r="T5" s="1"/>
      <c r="U5" s="1"/>
      <c r="V5" s="1"/>
      <c r="W5" s="1"/>
      <c r="X5" s="1"/>
      <c r="Y5" s="1"/>
      <c r="Z5" s="1"/>
      <c r="AA5" s="1"/>
    </row>
    <row r="6" spans="1:27" ht="17.100000000000001" customHeight="1" x14ac:dyDescent="0.25">
      <c r="A6" s="24" t="s">
        <v>83</v>
      </c>
      <c r="B6" s="137">
        <v>640</v>
      </c>
      <c r="C6" s="138">
        <v>577</v>
      </c>
      <c r="D6" s="139">
        <f>(C6/B6)-1</f>
        <v>-9.8437499999999956E-2</v>
      </c>
      <c r="E6" s="94">
        <v>9</v>
      </c>
      <c r="F6" s="94">
        <v>10</v>
      </c>
      <c r="G6" s="96">
        <f t="shared" ref="G6:G25" si="0">(F6/E6)-1</f>
        <v>0.11111111111111116</v>
      </c>
      <c r="H6" s="137">
        <v>25</v>
      </c>
      <c r="I6" s="138">
        <v>36</v>
      </c>
      <c r="J6" s="139">
        <f>(I6/H6)-1</f>
        <v>0.43999999999999995</v>
      </c>
      <c r="K6" s="94">
        <v>746</v>
      </c>
      <c r="L6" s="94">
        <v>640</v>
      </c>
      <c r="M6" s="96">
        <f>(L6/K6)-1</f>
        <v>-0.14209115281501339</v>
      </c>
      <c r="N6" s="1"/>
      <c r="O6" s="1"/>
      <c r="P6" s="1"/>
      <c r="Q6" s="1"/>
      <c r="R6" s="1"/>
      <c r="S6" s="1"/>
      <c r="T6" s="1"/>
      <c r="U6" s="1"/>
      <c r="V6" s="1"/>
      <c r="W6" s="1"/>
      <c r="X6" s="1"/>
      <c r="Y6" s="1"/>
      <c r="Z6" s="1"/>
      <c r="AA6" s="1"/>
    </row>
    <row r="7" spans="1:27" ht="17.100000000000001" customHeight="1" x14ac:dyDescent="0.25">
      <c r="A7" s="24" t="s">
        <v>84</v>
      </c>
      <c r="B7" s="93">
        <v>99</v>
      </c>
      <c r="C7" s="94">
        <v>100</v>
      </c>
      <c r="D7" s="95">
        <f t="shared" ref="D7:D25" si="1">(C7/B7)-1</f>
        <v>1.0101010101010166E-2</v>
      </c>
      <c r="E7" s="94">
        <v>2</v>
      </c>
      <c r="F7" s="94">
        <v>3</v>
      </c>
      <c r="G7" s="96">
        <f t="shared" si="0"/>
        <v>0.5</v>
      </c>
      <c r="H7" s="93">
        <v>21</v>
      </c>
      <c r="I7" s="94">
        <v>15</v>
      </c>
      <c r="J7" s="95">
        <f t="shared" ref="J7:J25" si="2">(I7/H7)-1</f>
        <v>-0.2857142857142857</v>
      </c>
      <c r="K7" s="94">
        <v>120</v>
      </c>
      <c r="L7" s="94">
        <v>116</v>
      </c>
      <c r="M7" s="96">
        <f t="shared" ref="M7:M25" si="3">(L7/K7)-1</f>
        <v>-3.3333333333333326E-2</v>
      </c>
      <c r="N7" s="1"/>
      <c r="O7" s="1"/>
      <c r="P7" s="1"/>
      <c r="Q7" s="1"/>
      <c r="R7" s="1"/>
      <c r="S7" s="1"/>
      <c r="T7" s="1"/>
      <c r="U7" s="1"/>
      <c r="V7" s="1"/>
      <c r="W7" s="1"/>
      <c r="X7" s="1"/>
      <c r="Y7" s="1"/>
      <c r="Z7" s="1"/>
      <c r="AA7" s="1"/>
    </row>
    <row r="8" spans="1:27" ht="17.100000000000001" customHeight="1" x14ac:dyDescent="0.25">
      <c r="A8" s="24" t="s">
        <v>85</v>
      </c>
      <c r="B8" s="93">
        <v>734</v>
      </c>
      <c r="C8" s="94">
        <v>751</v>
      </c>
      <c r="D8" s="95">
        <f t="shared" si="1"/>
        <v>2.3160762942779245E-2</v>
      </c>
      <c r="E8" s="94">
        <v>8</v>
      </c>
      <c r="F8" s="94">
        <v>8</v>
      </c>
      <c r="G8" s="96">
        <f t="shared" si="0"/>
        <v>0</v>
      </c>
      <c r="H8" s="93">
        <v>40</v>
      </c>
      <c r="I8" s="94">
        <v>36</v>
      </c>
      <c r="J8" s="95">
        <f t="shared" si="2"/>
        <v>-9.9999999999999978E-2</v>
      </c>
      <c r="K8" s="94">
        <v>855</v>
      </c>
      <c r="L8" s="94">
        <v>882</v>
      </c>
      <c r="M8" s="96">
        <f t="shared" si="3"/>
        <v>3.1578947368421151E-2</v>
      </c>
      <c r="N8" s="1"/>
      <c r="O8" s="1"/>
      <c r="P8" s="1"/>
      <c r="Q8" s="1"/>
      <c r="R8" s="1"/>
      <c r="S8" s="1"/>
      <c r="T8" s="1"/>
      <c r="U8" s="1"/>
      <c r="V8" s="1"/>
      <c r="W8" s="1"/>
      <c r="X8" s="1"/>
      <c r="Y8" s="1"/>
      <c r="Z8" s="1"/>
      <c r="AA8" s="1"/>
    </row>
    <row r="9" spans="1:27" ht="17.100000000000001" customHeight="1" x14ac:dyDescent="0.25">
      <c r="A9" s="24" t="s">
        <v>86</v>
      </c>
      <c r="B9" s="93">
        <v>79</v>
      </c>
      <c r="C9" s="94">
        <v>81</v>
      </c>
      <c r="D9" s="95">
        <f t="shared" si="1"/>
        <v>2.5316455696202445E-2</v>
      </c>
      <c r="E9" s="94">
        <v>1</v>
      </c>
      <c r="F9" s="94">
        <v>1</v>
      </c>
      <c r="G9" s="96">
        <f t="shared" si="0"/>
        <v>0</v>
      </c>
      <c r="H9" s="93">
        <v>12</v>
      </c>
      <c r="I9" s="94">
        <v>13</v>
      </c>
      <c r="J9" s="95">
        <f t="shared" si="2"/>
        <v>8.3333333333333259E-2</v>
      </c>
      <c r="K9" s="94">
        <v>85</v>
      </c>
      <c r="L9" s="94">
        <v>86</v>
      </c>
      <c r="M9" s="96">
        <f t="shared" si="3"/>
        <v>1.1764705882352899E-2</v>
      </c>
      <c r="N9" s="1"/>
      <c r="O9" s="1"/>
      <c r="P9" s="1"/>
      <c r="Q9" s="1"/>
      <c r="R9" s="1"/>
      <c r="S9" s="1"/>
      <c r="T9" s="1"/>
      <c r="U9" s="1"/>
      <c r="V9" s="1"/>
      <c r="W9" s="1"/>
      <c r="X9" s="1"/>
      <c r="Y9" s="1"/>
      <c r="Z9" s="1"/>
      <c r="AA9" s="1"/>
    </row>
    <row r="10" spans="1:27" ht="17.100000000000001" customHeight="1" x14ac:dyDescent="0.25">
      <c r="A10" s="24" t="s">
        <v>87</v>
      </c>
      <c r="B10" s="93">
        <v>114</v>
      </c>
      <c r="C10" s="94">
        <v>126</v>
      </c>
      <c r="D10" s="95">
        <f t="shared" si="1"/>
        <v>0.10526315789473695</v>
      </c>
      <c r="E10" s="94">
        <v>2</v>
      </c>
      <c r="F10" s="94">
        <v>1</v>
      </c>
      <c r="G10" s="96">
        <f t="shared" si="0"/>
        <v>-0.5</v>
      </c>
      <c r="H10" s="93">
        <v>13</v>
      </c>
      <c r="I10" s="94">
        <v>16</v>
      </c>
      <c r="J10" s="95">
        <f t="shared" si="2"/>
        <v>0.23076923076923084</v>
      </c>
      <c r="K10" s="94">
        <v>138</v>
      </c>
      <c r="L10" s="94">
        <v>136</v>
      </c>
      <c r="M10" s="96">
        <f t="shared" si="3"/>
        <v>-1.4492753623188359E-2</v>
      </c>
      <c r="N10" s="1"/>
      <c r="O10" s="1"/>
      <c r="P10" s="1"/>
      <c r="Q10" s="1"/>
      <c r="R10" s="1"/>
      <c r="S10" s="1"/>
      <c r="T10" s="1"/>
      <c r="U10" s="1"/>
      <c r="V10" s="1"/>
      <c r="W10" s="1"/>
      <c r="X10" s="1"/>
      <c r="Y10" s="1"/>
      <c r="Z10" s="1"/>
      <c r="AA10" s="1"/>
    </row>
    <row r="11" spans="1:27" ht="17.100000000000001" customHeight="1" x14ac:dyDescent="0.25">
      <c r="A11" s="24" t="s">
        <v>88</v>
      </c>
      <c r="B11" s="93">
        <v>363</v>
      </c>
      <c r="C11" s="94">
        <v>364</v>
      </c>
      <c r="D11" s="95">
        <f t="shared" si="1"/>
        <v>2.7548209366390353E-3</v>
      </c>
      <c r="E11" s="94">
        <v>4</v>
      </c>
      <c r="F11" s="94">
        <v>7</v>
      </c>
      <c r="G11" s="96">
        <f t="shared" si="0"/>
        <v>0.75</v>
      </c>
      <c r="H11" s="93">
        <v>11</v>
      </c>
      <c r="I11" s="94">
        <v>25</v>
      </c>
      <c r="J11" s="95">
        <f t="shared" si="2"/>
        <v>1.2727272727272729</v>
      </c>
      <c r="K11" s="94">
        <v>431</v>
      </c>
      <c r="L11" s="94">
        <v>442</v>
      </c>
      <c r="M11" s="96">
        <f t="shared" si="3"/>
        <v>2.5522041763341052E-2</v>
      </c>
      <c r="N11" s="1"/>
      <c r="O11" s="1"/>
      <c r="P11" s="1"/>
      <c r="Q11" s="1"/>
      <c r="R11" s="1"/>
      <c r="S11" s="1"/>
      <c r="T11" s="1"/>
      <c r="U11" s="1"/>
      <c r="V11" s="1"/>
      <c r="W11" s="1"/>
      <c r="X11" s="1"/>
      <c r="Y11" s="1"/>
      <c r="Z11" s="1"/>
      <c r="AA11" s="1"/>
    </row>
    <row r="12" spans="1:27" ht="17.100000000000001" customHeight="1" x14ac:dyDescent="0.25">
      <c r="A12" s="24" t="s">
        <v>89</v>
      </c>
      <c r="B12" s="93">
        <v>103</v>
      </c>
      <c r="C12" s="94">
        <v>87</v>
      </c>
      <c r="D12" s="95">
        <f t="shared" si="1"/>
        <v>-0.15533980582524276</v>
      </c>
      <c r="E12" s="94">
        <v>2</v>
      </c>
      <c r="F12" s="94">
        <v>2</v>
      </c>
      <c r="G12" s="96">
        <f t="shared" si="0"/>
        <v>0</v>
      </c>
      <c r="H12" s="93">
        <v>21</v>
      </c>
      <c r="I12" s="94">
        <v>15</v>
      </c>
      <c r="J12" s="95">
        <f t="shared" si="2"/>
        <v>-0.2857142857142857</v>
      </c>
      <c r="K12" s="94">
        <v>126</v>
      </c>
      <c r="L12" s="94">
        <v>91</v>
      </c>
      <c r="M12" s="96">
        <f t="shared" si="3"/>
        <v>-0.27777777777777779</v>
      </c>
      <c r="N12" s="1"/>
      <c r="O12" s="1"/>
      <c r="P12" s="1"/>
      <c r="Q12" s="1"/>
      <c r="R12" s="1"/>
      <c r="S12" s="1"/>
      <c r="T12" s="1"/>
      <c r="U12" s="1"/>
      <c r="V12" s="1"/>
      <c r="W12" s="1"/>
      <c r="X12" s="1"/>
      <c r="Y12" s="1"/>
      <c r="Z12" s="1"/>
      <c r="AA12" s="1"/>
    </row>
    <row r="13" spans="1:27" ht="17.100000000000001" customHeight="1" x14ac:dyDescent="0.25">
      <c r="A13" s="24" t="s">
        <v>90</v>
      </c>
      <c r="B13" s="93">
        <v>394</v>
      </c>
      <c r="C13" s="94">
        <v>477</v>
      </c>
      <c r="D13" s="95">
        <f t="shared" si="1"/>
        <v>0.21065989847715727</v>
      </c>
      <c r="E13" s="94">
        <v>3</v>
      </c>
      <c r="F13" s="94">
        <v>3</v>
      </c>
      <c r="G13" s="96">
        <f t="shared" si="0"/>
        <v>0</v>
      </c>
      <c r="H13" s="93">
        <v>29</v>
      </c>
      <c r="I13" s="94">
        <v>36</v>
      </c>
      <c r="J13" s="95">
        <f t="shared" si="2"/>
        <v>0.24137931034482762</v>
      </c>
      <c r="K13" s="94">
        <v>437</v>
      </c>
      <c r="L13" s="94">
        <v>523</v>
      </c>
      <c r="M13" s="96">
        <f t="shared" si="3"/>
        <v>0.19679633867276891</v>
      </c>
      <c r="N13" s="1"/>
      <c r="O13" s="1"/>
      <c r="P13" s="1"/>
      <c r="Q13" s="1"/>
      <c r="R13" s="1"/>
      <c r="S13" s="1"/>
      <c r="T13" s="1"/>
      <c r="U13" s="1"/>
      <c r="V13" s="1"/>
      <c r="W13" s="1"/>
      <c r="X13" s="1"/>
      <c r="Y13" s="1"/>
      <c r="Z13" s="1"/>
      <c r="AA13" s="1"/>
    </row>
    <row r="14" spans="1:27" ht="17.100000000000001" customHeight="1" x14ac:dyDescent="0.25">
      <c r="A14" s="24" t="s">
        <v>91</v>
      </c>
      <c r="B14" s="93">
        <v>86</v>
      </c>
      <c r="C14" s="94">
        <v>89</v>
      </c>
      <c r="D14" s="95">
        <f t="shared" si="1"/>
        <v>3.488372093023262E-2</v>
      </c>
      <c r="E14" s="94">
        <v>1</v>
      </c>
      <c r="F14" s="94">
        <v>1</v>
      </c>
      <c r="G14" s="166">
        <f t="shared" si="0"/>
        <v>0</v>
      </c>
      <c r="H14" s="93">
        <v>6</v>
      </c>
      <c r="I14" s="94">
        <v>7</v>
      </c>
      <c r="J14" s="95">
        <f t="shared" si="2"/>
        <v>0.16666666666666674</v>
      </c>
      <c r="K14" s="94">
        <v>105</v>
      </c>
      <c r="L14" s="94">
        <v>113</v>
      </c>
      <c r="M14" s="96">
        <f t="shared" si="3"/>
        <v>7.6190476190476142E-2</v>
      </c>
      <c r="N14" s="1"/>
      <c r="O14" s="1"/>
      <c r="P14" s="1"/>
      <c r="Q14" s="1"/>
      <c r="R14" s="1"/>
      <c r="S14" s="1"/>
      <c r="T14" s="1"/>
      <c r="U14" s="1"/>
      <c r="V14" s="1"/>
      <c r="W14" s="1"/>
      <c r="X14" s="1"/>
      <c r="Y14" s="1"/>
      <c r="Z14" s="1"/>
      <c r="AA14" s="1"/>
    </row>
    <row r="15" spans="1:27" ht="17.100000000000001" customHeight="1" x14ac:dyDescent="0.25">
      <c r="A15" s="24" t="s">
        <v>92</v>
      </c>
      <c r="B15" s="93">
        <v>389</v>
      </c>
      <c r="C15" s="94">
        <v>407</v>
      </c>
      <c r="D15" s="95">
        <f t="shared" si="1"/>
        <v>4.6272493573264795E-2</v>
      </c>
      <c r="E15" s="94">
        <v>4</v>
      </c>
      <c r="F15" s="94">
        <v>13</v>
      </c>
      <c r="G15" s="96">
        <f t="shared" si="0"/>
        <v>2.25</v>
      </c>
      <c r="H15" s="93">
        <v>32</v>
      </c>
      <c r="I15" s="94">
        <v>42</v>
      </c>
      <c r="J15" s="95">
        <f t="shared" si="2"/>
        <v>0.3125</v>
      </c>
      <c r="K15" s="94">
        <v>448</v>
      </c>
      <c r="L15" s="94">
        <v>469</v>
      </c>
      <c r="M15" s="96">
        <f t="shared" si="3"/>
        <v>4.6875E-2</v>
      </c>
      <c r="N15" s="1"/>
      <c r="O15" s="1"/>
      <c r="P15" s="1"/>
      <c r="Q15" s="1"/>
      <c r="R15" s="1"/>
      <c r="S15" s="1"/>
      <c r="T15" s="1"/>
      <c r="U15" s="1"/>
      <c r="V15" s="1"/>
      <c r="W15" s="1"/>
      <c r="X15" s="1"/>
      <c r="Y15" s="1"/>
      <c r="Z15" s="1"/>
      <c r="AA15" s="1"/>
    </row>
    <row r="16" spans="1:27" ht="17.100000000000001" customHeight="1" x14ac:dyDescent="0.25">
      <c r="A16" s="24" t="s">
        <v>93</v>
      </c>
      <c r="B16" s="93">
        <v>1851</v>
      </c>
      <c r="C16" s="94">
        <v>1841</v>
      </c>
      <c r="D16" s="95">
        <f t="shared" si="1"/>
        <v>-5.4024851431658805E-3</v>
      </c>
      <c r="E16" s="94">
        <v>11</v>
      </c>
      <c r="F16" s="94">
        <v>11</v>
      </c>
      <c r="G16" s="96">
        <f t="shared" si="0"/>
        <v>0</v>
      </c>
      <c r="H16" s="93">
        <v>92</v>
      </c>
      <c r="I16" s="94">
        <v>70</v>
      </c>
      <c r="J16" s="95">
        <f t="shared" si="2"/>
        <v>-0.23913043478260865</v>
      </c>
      <c r="K16" s="94">
        <v>2152</v>
      </c>
      <c r="L16" s="94">
        <v>2135</v>
      </c>
      <c r="M16" s="96">
        <f t="shared" si="3"/>
        <v>-7.8996282527881156E-3</v>
      </c>
      <c r="N16" s="1"/>
      <c r="O16" s="1"/>
      <c r="P16" s="1"/>
      <c r="Q16" s="1"/>
      <c r="R16" s="1"/>
      <c r="S16" s="1"/>
      <c r="T16" s="1"/>
      <c r="U16" s="1"/>
      <c r="V16" s="1"/>
      <c r="W16" s="1"/>
      <c r="X16" s="1"/>
      <c r="Y16" s="1"/>
      <c r="Z16" s="1"/>
      <c r="AA16" s="1"/>
    </row>
    <row r="17" spans="1:27" ht="17.100000000000001" customHeight="1" x14ac:dyDescent="0.25">
      <c r="A17" s="24" t="s">
        <v>94</v>
      </c>
      <c r="B17" s="93">
        <v>83</v>
      </c>
      <c r="C17" s="94">
        <v>64</v>
      </c>
      <c r="D17" s="95">
        <f t="shared" si="1"/>
        <v>-0.22891566265060237</v>
      </c>
      <c r="E17" s="94">
        <v>1</v>
      </c>
      <c r="F17" s="94">
        <v>4</v>
      </c>
      <c r="G17" s="96">
        <f t="shared" si="0"/>
        <v>3</v>
      </c>
      <c r="H17" s="93">
        <v>19</v>
      </c>
      <c r="I17" s="94">
        <v>14</v>
      </c>
      <c r="J17" s="95">
        <f t="shared" si="2"/>
        <v>-0.26315789473684215</v>
      </c>
      <c r="K17" s="94">
        <v>88</v>
      </c>
      <c r="L17" s="94">
        <v>72</v>
      </c>
      <c r="M17" s="96">
        <f t="shared" si="3"/>
        <v>-0.18181818181818177</v>
      </c>
      <c r="N17" s="1"/>
      <c r="O17" s="1"/>
      <c r="P17" s="1"/>
      <c r="Q17" s="1"/>
      <c r="R17" s="1"/>
      <c r="S17" s="1"/>
      <c r="T17" s="1"/>
      <c r="U17" s="1"/>
      <c r="V17" s="1"/>
      <c r="W17" s="1"/>
      <c r="X17" s="1"/>
      <c r="Y17" s="1"/>
      <c r="Z17" s="1"/>
      <c r="AA17" s="1"/>
    </row>
    <row r="18" spans="1:27" ht="17.100000000000001" customHeight="1" x14ac:dyDescent="0.25">
      <c r="A18" s="24" t="s">
        <v>95</v>
      </c>
      <c r="B18" s="93">
        <v>1421</v>
      </c>
      <c r="C18" s="94">
        <v>1267</v>
      </c>
      <c r="D18" s="95">
        <f t="shared" si="1"/>
        <v>-0.10837438423645318</v>
      </c>
      <c r="E18" s="94">
        <v>16</v>
      </c>
      <c r="F18" s="94">
        <v>13</v>
      </c>
      <c r="G18" s="96">
        <f t="shared" si="0"/>
        <v>-0.1875</v>
      </c>
      <c r="H18" s="93">
        <v>40</v>
      </c>
      <c r="I18" s="94">
        <v>46</v>
      </c>
      <c r="J18" s="95">
        <f t="shared" si="2"/>
        <v>0.14999999999999991</v>
      </c>
      <c r="K18" s="94">
        <v>1640</v>
      </c>
      <c r="L18" s="94">
        <v>1484</v>
      </c>
      <c r="M18" s="96">
        <f t="shared" si="3"/>
        <v>-9.5121951219512169E-2</v>
      </c>
      <c r="N18" s="1"/>
      <c r="O18" s="1"/>
      <c r="P18" s="1"/>
      <c r="Q18" s="1"/>
      <c r="R18" s="1"/>
      <c r="S18" s="1"/>
      <c r="T18" s="1"/>
      <c r="U18" s="1"/>
      <c r="V18" s="1"/>
      <c r="W18" s="1"/>
      <c r="X18" s="1"/>
      <c r="Y18" s="1"/>
      <c r="Z18" s="1"/>
      <c r="AA18" s="1"/>
    </row>
    <row r="19" spans="1:27" ht="17.100000000000001" customHeight="1" x14ac:dyDescent="0.25">
      <c r="A19" s="24" t="s">
        <v>96</v>
      </c>
      <c r="B19" s="93">
        <v>387</v>
      </c>
      <c r="C19" s="94">
        <v>358</v>
      </c>
      <c r="D19" s="95">
        <f t="shared" si="1"/>
        <v>-7.4935400516795814E-2</v>
      </c>
      <c r="E19" s="94">
        <v>9</v>
      </c>
      <c r="F19" s="94">
        <v>12</v>
      </c>
      <c r="G19" s="96">
        <f t="shared" si="0"/>
        <v>0.33333333333333326</v>
      </c>
      <c r="H19" s="93">
        <v>49</v>
      </c>
      <c r="I19" s="94">
        <v>42</v>
      </c>
      <c r="J19" s="95">
        <f t="shared" si="2"/>
        <v>-0.1428571428571429</v>
      </c>
      <c r="K19" s="94">
        <v>465</v>
      </c>
      <c r="L19" s="94">
        <v>418</v>
      </c>
      <c r="M19" s="96">
        <f t="shared" si="3"/>
        <v>-0.1010752688172043</v>
      </c>
      <c r="N19" s="1"/>
      <c r="O19" s="1"/>
      <c r="P19" s="1"/>
      <c r="Q19" s="1"/>
      <c r="R19" s="1"/>
      <c r="S19" s="1"/>
      <c r="T19" s="1"/>
      <c r="U19" s="1"/>
      <c r="V19" s="1"/>
      <c r="W19" s="1"/>
      <c r="X19" s="1"/>
      <c r="Y19" s="1"/>
      <c r="Z19" s="1"/>
      <c r="AA19" s="1"/>
    </row>
    <row r="20" spans="1:27" ht="17.100000000000001" customHeight="1" x14ac:dyDescent="0.25">
      <c r="A20" s="24" t="s">
        <v>97</v>
      </c>
      <c r="B20" s="93">
        <v>600</v>
      </c>
      <c r="C20" s="94">
        <v>536</v>
      </c>
      <c r="D20" s="95">
        <f t="shared" si="1"/>
        <v>-0.10666666666666669</v>
      </c>
      <c r="E20" s="94">
        <v>7</v>
      </c>
      <c r="F20" s="94">
        <v>5</v>
      </c>
      <c r="G20" s="96">
        <f t="shared" si="0"/>
        <v>-0.2857142857142857</v>
      </c>
      <c r="H20" s="93">
        <v>47</v>
      </c>
      <c r="I20" s="94">
        <v>32</v>
      </c>
      <c r="J20" s="95">
        <f t="shared" si="2"/>
        <v>-0.31914893617021278</v>
      </c>
      <c r="K20" s="94">
        <v>699</v>
      </c>
      <c r="L20" s="94">
        <v>633</v>
      </c>
      <c r="M20" s="96">
        <f t="shared" si="3"/>
        <v>-9.4420600858369119E-2</v>
      </c>
      <c r="N20" s="1"/>
      <c r="O20" s="1"/>
      <c r="P20" s="1"/>
      <c r="Q20" s="1"/>
      <c r="R20" s="1"/>
      <c r="S20" s="1"/>
      <c r="T20" s="1"/>
      <c r="U20" s="1"/>
      <c r="V20" s="1"/>
      <c r="W20" s="1"/>
      <c r="X20" s="1"/>
      <c r="Y20" s="1"/>
      <c r="Z20" s="1"/>
      <c r="AA20" s="1"/>
    </row>
    <row r="21" spans="1:27" ht="17.100000000000001" customHeight="1" x14ac:dyDescent="0.25">
      <c r="A21" s="24" t="s">
        <v>98</v>
      </c>
      <c r="B21" s="93">
        <v>169</v>
      </c>
      <c r="C21" s="94">
        <v>183</v>
      </c>
      <c r="D21" s="95">
        <f t="shared" si="1"/>
        <v>8.2840236686390512E-2</v>
      </c>
      <c r="E21" s="94">
        <v>3</v>
      </c>
      <c r="F21" s="94">
        <v>2</v>
      </c>
      <c r="G21" s="166">
        <f t="shared" si="0"/>
        <v>-0.33333333333333337</v>
      </c>
      <c r="H21" s="93">
        <v>8</v>
      </c>
      <c r="I21" s="94">
        <v>13</v>
      </c>
      <c r="J21" s="95">
        <f t="shared" si="2"/>
        <v>0.625</v>
      </c>
      <c r="K21" s="94">
        <v>202</v>
      </c>
      <c r="L21" s="94">
        <v>218</v>
      </c>
      <c r="M21" s="96">
        <f t="shared" si="3"/>
        <v>7.9207920792079278E-2</v>
      </c>
      <c r="N21" s="1"/>
      <c r="O21" s="1"/>
      <c r="P21" s="1"/>
      <c r="Q21" s="1"/>
      <c r="R21" s="1"/>
      <c r="S21" s="1"/>
      <c r="T21" s="1"/>
      <c r="U21" s="1"/>
      <c r="V21" s="1"/>
      <c r="W21" s="1"/>
      <c r="X21" s="1"/>
      <c r="Y21" s="1"/>
      <c r="Z21" s="1"/>
      <c r="AA21" s="1"/>
    </row>
    <row r="22" spans="1:27" ht="17.100000000000001" customHeight="1" x14ac:dyDescent="0.25">
      <c r="A22" s="24" t="s">
        <v>99</v>
      </c>
      <c r="B22" s="93">
        <v>131</v>
      </c>
      <c r="C22" s="94">
        <v>155</v>
      </c>
      <c r="D22" s="95">
        <f t="shared" si="1"/>
        <v>0.18320610687022909</v>
      </c>
      <c r="E22" s="94">
        <v>3</v>
      </c>
      <c r="F22" s="94">
        <v>2</v>
      </c>
      <c r="G22" s="96">
        <f t="shared" si="0"/>
        <v>-0.33333333333333337</v>
      </c>
      <c r="H22" s="93">
        <v>14</v>
      </c>
      <c r="I22" s="94">
        <v>13</v>
      </c>
      <c r="J22" s="95">
        <f t="shared" si="2"/>
        <v>-7.1428571428571397E-2</v>
      </c>
      <c r="K22" s="94">
        <v>164</v>
      </c>
      <c r="L22" s="94">
        <v>178</v>
      </c>
      <c r="M22" s="96">
        <f t="shared" si="3"/>
        <v>8.5365853658536661E-2</v>
      </c>
      <c r="N22" s="1"/>
      <c r="O22" s="1"/>
      <c r="P22" s="1"/>
      <c r="Q22" s="1"/>
      <c r="R22" s="1"/>
      <c r="S22" s="1"/>
      <c r="T22" s="1"/>
      <c r="U22" s="1"/>
      <c r="V22" s="1"/>
      <c r="W22" s="1"/>
      <c r="X22" s="1"/>
      <c r="Y22" s="1"/>
      <c r="Z22" s="1"/>
      <c r="AA22" s="1"/>
    </row>
    <row r="23" spans="1:27" ht="17.100000000000001" customHeight="1" x14ac:dyDescent="0.25">
      <c r="A23" s="24" t="s">
        <v>100</v>
      </c>
      <c r="B23" s="93">
        <v>269</v>
      </c>
      <c r="C23" s="94">
        <v>309</v>
      </c>
      <c r="D23" s="95">
        <f t="shared" si="1"/>
        <v>0.14869888475836435</v>
      </c>
      <c r="E23" s="94">
        <v>1</v>
      </c>
      <c r="F23" s="94">
        <v>5</v>
      </c>
      <c r="G23" s="96">
        <f t="shared" si="0"/>
        <v>4</v>
      </c>
      <c r="H23" s="93">
        <v>18</v>
      </c>
      <c r="I23" s="94">
        <v>27</v>
      </c>
      <c r="J23" s="95">
        <f t="shared" si="2"/>
        <v>0.5</v>
      </c>
      <c r="K23" s="94">
        <v>318</v>
      </c>
      <c r="L23" s="94">
        <v>374</v>
      </c>
      <c r="M23" s="96">
        <f t="shared" si="3"/>
        <v>0.17610062893081757</v>
      </c>
      <c r="N23" s="1"/>
      <c r="O23" s="1"/>
      <c r="P23" s="1"/>
      <c r="Q23" s="1"/>
      <c r="R23" s="1"/>
      <c r="S23" s="1"/>
      <c r="T23" s="1"/>
      <c r="U23" s="1"/>
      <c r="V23" s="1"/>
      <c r="W23" s="1"/>
      <c r="X23" s="1"/>
      <c r="Y23" s="1"/>
      <c r="Z23" s="1"/>
      <c r="AA23" s="1"/>
    </row>
    <row r="24" spans="1:27" ht="17.100000000000001" customHeight="1" x14ac:dyDescent="0.25">
      <c r="A24" s="24" t="s">
        <v>36</v>
      </c>
      <c r="B24" s="93">
        <v>131</v>
      </c>
      <c r="C24" s="94">
        <v>121</v>
      </c>
      <c r="D24" s="95">
        <f t="shared" si="1"/>
        <v>-7.6335877862595436E-2</v>
      </c>
      <c r="E24" s="94">
        <v>2</v>
      </c>
      <c r="F24" s="94">
        <v>1</v>
      </c>
      <c r="G24" s="96">
        <f t="shared" si="0"/>
        <v>-0.5</v>
      </c>
      <c r="H24" s="93">
        <v>19</v>
      </c>
      <c r="I24" s="94">
        <v>35</v>
      </c>
      <c r="J24" s="95">
        <f t="shared" si="2"/>
        <v>0.84210526315789469</v>
      </c>
      <c r="K24" s="94">
        <v>162</v>
      </c>
      <c r="L24" s="94">
        <v>136</v>
      </c>
      <c r="M24" s="96">
        <f t="shared" si="3"/>
        <v>-0.16049382716049387</v>
      </c>
      <c r="N24" s="1"/>
      <c r="O24" s="1"/>
      <c r="P24" s="1"/>
      <c r="Q24" s="1"/>
      <c r="R24" s="1"/>
      <c r="S24" s="1"/>
      <c r="T24" s="1"/>
      <c r="U24" s="1"/>
      <c r="V24" s="1"/>
      <c r="W24" s="1"/>
      <c r="X24" s="1"/>
      <c r="Y24" s="1"/>
      <c r="Z24" s="1"/>
      <c r="AA24" s="1"/>
    </row>
    <row r="25" spans="1:27" ht="17.100000000000001" customHeight="1" x14ac:dyDescent="0.25">
      <c r="A25" s="24" t="s">
        <v>37</v>
      </c>
      <c r="B25" s="93">
        <v>232</v>
      </c>
      <c r="C25" s="94">
        <v>272</v>
      </c>
      <c r="D25" s="95">
        <f t="shared" si="1"/>
        <v>0.17241379310344818</v>
      </c>
      <c r="E25" s="94">
        <v>2</v>
      </c>
      <c r="F25" s="94">
        <v>1</v>
      </c>
      <c r="G25" s="96">
        <f t="shared" si="0"/>
        <v>-0.5</v>
      </c>
      <c r="H25" s="93">
        <v>17</v>
      </c>
      <c r="I25" s="94">
        <v>26</v>
      </c>
      <c r="J25" s="95">
        <f t="shared" si="2"/>
        <v>0.52941176470588225</v>
      </c>
      <c r="K25" s="94">
        <v>263</v>
      </c>
      <c r="L25" s="94">
        <v>319</v>
      </c>
      <c r="M25" s="96">
        <f t="shared" si="3"/>
        <v>0.21292775665399244</v>
      </c>
      <c r="N25" s="1"/>
      <c r="O25" s="1"/>
      <c r="P25" s="1"/>
      <c r="Q25" s="1"/>
      <c r="R25" s="1"/>
      <c r="S25" s="1"/>
      <c r="T25" s="1"/>
      <c r="U25" s="1"/>
      <c r="V25" s="1"/>
      <c r="W25" s="1"/>
      <c r="X25" s="1"/>
      <c r="Y25" s="1"/>
      <c r="Z25" s="1"/>
      <c r="AA25" s="1"/>
    </row>
    <row r="26" spans="1:27" ht="17.100000000000001" customHeight="1" thickBot="1" x14ac:dyDescent="0.3">
      <c r="A26" s="11" t="s">
        <v>35</v>
      </c>
      <c r="B26" s="133">
        <f>SUM(B6:B25)</f>
        <v>8275</v>
      </c>
      <c r="C26" s="134">
        <f>SUM(C6:C25)</f>
        <v>8165</v>
      </c>
      <c r="D26" s="135">
        <f>(C26/B26)-1</f>
        <v>-1.3293051359516639E-2</v>
      </c>
      <c r="E26" s="134">
        <f>SUM(E6:E25)</f>
        <v>91</v>
      </c>
      <c r="F26" s="134">
        <f>SUM(F6:F25)</f>
        <v>105</v>
      </c>
      <c r="G26" s="136">
        <f>(F26/E26)-1</f>
        <v>0.15384615384615374</v>
      </c>
      <c r="H26" s="133">
        <f>SUM(H6:H25)</f>
        <v>533</v>
      </c>
      <c r="I26" s="134">
        <f>SUM(I6:I25)</f>
        <v>559</v>
      </c>
      <c r="J26" s="135">
        <f>(I26/H26)-1</f>
        <v>4.8780487804878092E-2</v>
      </c>
      <c r="K26" s="134">
        <f>SUM(K6:K25)</f>
        <v>9644</v>
      </c>
      <c r="L26" s="134">
        <f>SUM(L6:L25)</f>
        <v>9465</v>
      </c>
      <c r="M26" s="136">
        <f>(L26/K26)-1</f>
        <v>-1.8560763168809613E-2</v>
      </c>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8.899999999999999"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899999999999999"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899999999999999"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8.899999999999999"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8.899999999999999"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8.899999999999999"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8.899999999999999"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9" spans="1:27" x14ac:dyDescent="0.25">
      <c r="G39" s="1"/>
    </row>
    <row r="50" spans="9:9" x14ac:dyDescent="0.25">
      <c r="I50" s="1"/>
    </row>
  </sheetData>
  <mergeCells count="5">
    <mergeCell ref="A4:A5"/>
    <mergeCell ref="B4:D4"/>
    <mergeCell ref="E4:G4"/>
    <mergeCell ref="H4:J4"/>
    <mergeCell ref="K4:M4"/>
  </mergeCells>
  <printOptions horizontalCentered="1"/>
  <pageMargins left="0.23622047244094491" right="0.23622047244094491" top="0.74803149606299213" bottom="0.74803149606299213" header="0.31496062992125984" footer="0.31496062992125984"/>
  <pageSetup paperSize="9" scale="85" orientation="portrait" verticalDpi="0" r:id="rId1"/>
  <ignoredErrors>
    <ignoredError sqref="B26:C26 K26:M26" formulaRange="1"/>
    <ignoredError sqref="D26:J26" formula="1"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365A0-4AE6-40F2-8253-485377C268BB}">
  <sheetPr>
    <pageSetUpPr fitToPage="1"/>
  </sheetPr>
  <dimension ref="A1:U48"/>
  <sheetViews>
    <sheetView showGridLines="0" zoomScaleNormal="100" workbookViewId="0">
      <selection activeCell="H2" sqref="H2"/>
    </sheetView>
  </sheetViews>
  <sheetFormatPr defaultColWidth="9.109375" defaultRowHeight="12" x14ac:dyDescent="0.25"/>
  <cols>
    <col min="1" max="1" width="18.6640625" style="3" customWidth="1"/>
    <col min="2" max="10" width="7.88671875" style="3" customWidth="1"/>
    <col min="11" max="11" width="3.33203125" style="3" customWidth="1"/>
    <col min="12" max="16384" width="9.109375" style="3"/>
  </cols>
  <sheetData>
    <row r="1" spans="1:21" ht="6" customHeight="1" x14ac:dyDescent="0.25"/>
    <row r="2" spans="1:21" ht="18.899999999999999" customHeight="1" x14ac:dyDescent="0.3">
      <c r="A2" s="13" t="s">
        <v>189</v>
      </c>
      <c r="B2" s="14"/>
      <c r="C2" s="1"/>
      <c r="D2" s="1"/>
      <c r="E2" s="1"/>
      <c r="F2" s="1"/>
      <c r="G2" s="1"/>
      <c r="H2" s="1"/>
      <c r="I2" s="1"/>
      <c r="J2" s="1"/>
      <c r="K2" s="1"/>
      <c r="L2" s="1"/>
      <c r="M2" s="1"/>
      <c r="N2" s="1"/>
      <c r="O2" s="1"/>
      <c r="P2" s="1"/>
      <c r="Q2" s="1"/>
      <c r="R2" s="1"/>
      <c r="S2" s="1"/>
      <c r="T2" s="1"/>
      <c r="U2" s="1"/>
    </row>
    <row r="3" spans="1:21" ht="18.899999999999999" customHeight="1" thickBot="1" x14ac:dyDescent="0.3">
      <c r="A3" s="2"/>
      <c r="B3" s="2"/>
      <c r="C3" s="1"/>
      <c r="D3" s="1"/>
      <c r="E3" s="1"/>
      <c r="F3" s="1"/>
      <c r="G3" s="1"/>
      <c r="H3" s="1"/>
      <c r="I3" s="1"/>
      <c r="J3" s="1"/>
      <c r="K3" s="1"/>
      <c r="L3" s="1"/>
      <c r="M3" s="1"/>
      <c r="N3" s="1"/>
      <c r="O3" s="1"/>
      <c r="P3" s="1"/>
      <c r="Q3" s="1"/>
      <c r="R3" s="1"/>
      <c r="S3" s="1"/>
      <c r="T3" s="1"/>
      <c r="U3" s="1"/>
    </row>
    <row r="4" spans="1:21" ht="18.899999999999999" customHeight="1" x14ac:dyDescent="0.25">
      <c r="A4" s="256" t="str">
        <f>+'1'!A4</f>
        <v>Janeiro-março</v>
      </c>
      <c r="B4" s="258" t="s">
        <v>31</v>
      </c>
      <c r="C4" s="259"/>
      <c r="D4" s="260"/>
      <c r="E4" s="258" t="s">
        <v>18</v>
      </c>
      <c r="F4" s="259"/>
      <c r="G4" s="260"/>
      <c r="H4" s="259" t="s">
        <v>20</v>
      </c>
      <c r="I4" s="259"/>
      <c r="J4" s="259"/>
      <c r="K4" s="1"/>
      <c r="L4" s="1"/>
      <c r="M4" s="1"/>
      <c r="N4" s="1"/>
      <c r="O4" s="1"/>
      <c r="P4" s="1"/>
      <c r="Q4" s="1"/>
      <c r="R4" s="1"/>
      <c r="S4" s="1"/>
      <c r="T4" s="1"/>
      <c r="U4" s="1"/>
    </row>
    <row r="5" spans="1:21" ht="30" customHeight="1" x14ac:dyDescent="0.25">
      <c r="A5" s="257"/>
      <c r="B5" s="52">
        <v>2019</v>
      </c>
      <c r="C5" s="52">
        <v>2025</v>
      </c>
      <c r="D5" s="52">
        <v>2026</v>
      </c>
      <c r="E5" s="89">
        <v>2019</v>
      </c>
      <c r="F5" s="89">
        <v>2025</v>
      </c>
      <c r="G5" s="89">
        <v>2026</v>
      </c>
      <c r="H5" s="89">
        <v>2019</v>
      </c>
      <c r="I5" s="89">
        <v>2025</v>
      </c>
      <c r="J5" s="89">
        <v>2026</v>
      </c>
      <c r="K5" s="1"/>
      <c r="L5" s="1"/>
      <c r="M5" s="1"/>
      <c r="N5" s="1"/>
      <c r="O5" s="1"/>
      <c r="P5" s="1"/>
      <c r="Q5" s="1"/>
      <c r="R5" s="1"/>
      <c r="S5" s="1"/>
      <c r="T5" s="1"/>
      <c r="U5" s="1"/>
    </row>
    <row r="6" spans="1:21" ht="18.899999999999999" customHeight="1" x14ac:dyDescent="0.25">
      <c r="A6" s="24" t="s">
        <v>101</v>
      </c>
      <c r="B6" s="172">
        <v>80</v>
      </c>
      <c r="C6" s="173">
        <v>69</v>
      </c>
      <c r="D6" s="174">
        <v>74</v>
      </c>
      <c r="E6" s="94">
        <v>310</v>
      </c>
      <c r="F6" s="94">
        <v>347</v>
      </c>
      <c r="G6" s="156">
        <v>362</v>
      </c>
      <c r="H6" s="137">
        <v>6372</v>
      </c>
      <c r="I6" s="138">
        <v>6575</v>
      </c>
      <c r="J6" s="155">
        <v>6371</v>
      </c>
      <c r="K6" s="1"/>
      <c r="L6" s="1"/>
      <c r="M6" s="1"/>
      <c r="N6" s="1"/>
      <c r="O6" s="1"/>
      <c r="P6" s="1"/>
      <c r="Q6" s="1"/>
      <c r="R6" s="1"/>
      <c r="S6" s="1"/>
      <c r="T6" s="1"/>
      <c r="U6" s="1"/>
    </row>
    <row r="7" spans="1:21" ht="18.899999999999999" customHeight="1" x14ac:dyDescent="0.25">
      <c r="A7" s="24" t="s">
        <v>102</v>
      </c>
      <c r="B7" s="175">
        <v>17</v>
      </c>
      <c r="C7" s="176">
        <v>13</v>
      </c>
      <c r="D7" s="177">
        <v>16</v>
      </c>
      <c r="E7" s="94">
        <v>77</v>
      </c>
      <c r="F7" s="94">
        <v>97</v>
      </c>
      <c r="G7" s="156">
        <v>107</v>
      </c>
      <c r="H7" s="93">
        <v>2308</v>
      </c>
      <c r="I7" s="94">
        <v>1861</v>
      </c>
      <c r="J7" s="156">
        <v>1943</v>
      </c>
      <c r="K7" s="1"/>
      <c r="L7" s="1"/>
      <c r="M7" s="1"/>
      <c r="N7" s="1"/>
      <c r="O7" s="1"/>
      <c r="P7" s="1"/>
      <c r="Q7" s="1"/>
      <c r="R7" s="1"/>
      <c r="S7" s="1"/>
      <c r="T7" s="1"/>
      <c r="U7" s="1"/>
    </row>
    <row r="8" spans="1:21" ht="18.899999999999999" customHeight="1" x14ac:dyDescent="0.25">
      <c r="A8" s="24" t="s">
        <v>103</v>
      </c>
      <c r="B8" s="175">
        <v>23</v>
      </c>
      <c r="C8" s="176">
        <v>9</v>
      </c>
      <c r="D8" s="177">
        <v>15</v>
      </c>
      <c r="E8" s="94">
        <v>146</v>
      </c>
      <c r="F8" s="94">
        <v>89</v>
      </c>
      <c r="G8" s="156">
        <v>90</v>
      </c>
      <c r="H8" s="93">
        <v>1381</v>
      </c>
      <c r="I8" s="94">
        <v>1208</v>
      </c>
      <c r="J8" s="156">
        <v>1151</v>
      </c>
      <c r="K8" s="1"/>
      <c r="L8" s="1"/>
      <c r="M8" s="1"/>
      <c r="N8" s="1"/>
      <c r="O8" s="1"/>
      <c r="P8" s="1"/>
      <c r="Q8" s="1"/>
      <c r="R8" s="1"/>
      <c r="S8" s="1"/>
      <c r="T8" s="1"/>
      <c r="U8" s="1"/>
    </row>
    <row r="9" spans="1:21" ht="18.899999999999999" customHeight="1" thickBot="1" x14ac:dyDescent="0.3">
      <c r="A9" s="11" t="s">
        <v>35</v>
      </c>
      <c r="B9" s="133">
        <v>120</v>
      </c>
      <c r="C9" s="134">
        <v>91</v>
      </c>
      <c r="D9" s="149">
        <v>105</v>
      </c>
      <c r="E9" s="134">
        <v>533</v>
      </c>
      <c r="F9" s="134">
        <v>533</v>
      </c>
      <c r="G9" s="134">
        <v>559</v>
      </c>
      <c r="H9" s="133">
        <v>10061</v>
      </c>
      <c r="I9" s="134">
        <v>9644</v>
      </c>
      <c r="J9" s="134">
        <v>9465</v>
      </c>
      <c r="K9" s="1"/>
      <c r="L9" s="1"/>
      <c r="M9" s="1"/>
      <c r="N9" s="1"/>
      <c r="O9" s="1"/>
      <c r="P9" s="1"/>
      <c r="Q9" s="1"/>
      <c r="R9" s="1"/>
      <c r="S9" s="1"/>
      <c r="T9" s="1"/>
      <c r="U9" s="1"/>
    </row>
    <row r="10" spans="1:21" ht="18.899999999999999" customHeight="1" x14ac:dyDescent="0.25">
      <c r="A10" s="1"/>
      <c r="B10" s="1"/>
      <c r="C10" s="1"/>
      <c r="D10" s="1"/>
      <c r="E10" s="1"/>
      <c r="F10" s="1"/>
      <c r="G10" s="1"/>
      <c r="H10" s="1"/>
      <c r="I10" s="1"/>
      <c r="J10" s="1"/>
      <c r="K10" s="1"/>
      <c r="L10" s="1"/>
      <c r="M10" s="1"/>
      <c r="N10" s="1"/>
      <c r="O10" s="1"/>
      <c r="P10" s="1"/>
      <c r="Q10" s="1"/>
      <c r="R10" s="1"/>
      <c r="S10" s="1"/>
      <c r="T10" s="1"/>
      <c r="U10" s="1"/>
    </row>
    <row r="11" spans="1:21" ht="18.899999999999999" customHeight="1" x14ac:dyDescent="0.3">
      <c r="A11" s="13" t="s">
        <v>192</v>
      </c>
      <c r="B11" s="2"/>
      <c r="C11" s="2"/>
      <c r="D11" s="2"/>
      <c r="E11" s="1"/>
      <c r="F11" s="1"/>
      <c r="G11" s="1"/>
      <c r="H11" s="1"/>
      <c r="I11" s="1"/>
      <c r="J11" s="1"/>
      <c r="K11" s="1"/>
      <c r="L11" s="1"/>
      <c r="M11" s="1"/>
      <c r="N11" s="1"/>
      <c r="O11" s="1"/>
      <c r="P11" s="1"/>
      <c r="Q11" s="1"/>
      <c r="R11" s="1"/>
      <c r="S11" s="1"/>
      <c r="T11" s="1"/>
      <c r="U11" s="1"/>
    </row>
    <row r="12" spans="1:21" ht="18.899999999999999" customHeight="1" thickBot="1" x14ac:dyDescent="0.3">
      <c r="A12" s="2"/>
      <c r="B12" s="2"/>
      <c r="C12" s="2"/>
      <c r="D12" s="2"/>
      <c r="E12" s="1"/>
      <c r="F12" s="1"/>
      <c r="G12" s="1"/>
      <c r="H12" s="1"/>
      <c r="I12" s="1"/>
      <c r="J12" s="1"/>
      <c r="K12" s="1"/>
      <c r="L12" s="1"/>
      <c r="M12" s="1"/>
      <c r="N12" s="1"/>
      <c r="O12" s="1"/>
      <c r="P12" s="1"/>
      <c r="Q12" s="1"/>
      <c r="R12" s="1"/>
      <c r="S12" s="1"/>
      <c r="T12" s="1"/>
      <c r="U12" s="1"/>
    </row>
    <row r="13" spans="1:21" ht="18.899999999999999" customHeight="1" x14ac:dyDescent="0.25">
      <c r="A13" s="256" t="str">
        <f>+'1'!A4</f>
        <v>Janeiro-março</v>
      </c>
      <c r="B13" s="258" t="s">
        <v>31</v>
      </c>
      <c r="C13" s="259"/>
      <c r="D13" s="259"/>
      <c r="E13" s="258" t="s">
        <v>18</v>
      </c>
      <c r="F13" s="259"/>
      <c r="G13" s="260"/>
      <c r="H13" s="259" t="s">
        <v>20</v>
      </c>
      <c r="I13" s="259"/>
      <c r="J13" s="259"/>
      <c r="K13" s="1"/>
      <c r="L13" s="1"/>
      <c r="M13" s="1"/>
      <c r="N13" s="1"/>
      <c r="O13" s="1"/>
      <c r="P13" s="1"/>
      <c r="Q13" s="1"/>
      <c r="R13" s="1"/>
      <c r="S13" s="1"/>
      <c r="T13" s="1"/>
      <c r="U13" s="1"/>
    </row>
    <row r="14" spans="1:21" ht="18.899999999999999" customHeight="1" x14ac:dyDescent="0.25">
      <c r="A14" s="257"/>
      <c r="B14" s="275" t="s">
        <v>146</v>
      </c>
      <c r="C14" s="276"/>
      <c r="D14" s="276"/>
      <c r="E14" s="276"/>
      <c r="F14" s="276"/>
      <c r="G14" s="276"/>
      <c r="H14" s="276"/>
      <c r="I14" s="276"/>
      <c r="J14" s="276"/>
      <c r="K14" s="1"/>
      <c r="L14" s="1"/>
      <c r="M14" s="1"/>
      <c r="N14" s="1"/>
      <c r="O14" s="1"/>
      <c r="P14" s="1"/>
      <c r="Q14" s="1"/>
      <c r="R14" s="1"/>
      <c r="S14" s="1"/>
      <c r="T14" s="1"/>
      <c r="U14" s="1"/>
    </row>
    <row r="15" spans="1:21" ht="18.899999999999999" customHeight="1" x14ac:dyDescent="0.25">
      <c r="A15" s="25"/>
      <c r="B15" s="32" t="s">
        <v>207</v>
      </c>
      <c r="C15" s="32" t="s">
        <v>208</v>
      </c>
      <c r="D15" s="32"/>
      <c r="E15" s="32" t="s">
        <v>207</v>
      </c>
      <c r="F15" s="32" t="s">
        <v>208</v>
      </c>
      <c r="G15" s="33"/>
      <c r="H15" s="32" t="s">
        <v>207</v>
      </c>
      <c r="I15" s="32" t="s">
        <v>208</v>
      </c>
      <c r="J15" s="40"/>
      <c r="K15" s="1"/>
      <c r="L15" s="1"/>
      <c r="M15" s="1"/>
      <c r="N15" s="1"/>
      <c r="O15" s="1"/>
      <c r="P15" s="1"/>
      <c r="Q15" s="1"/>
      <c r="R15" s="1"/>
      <c r="S15" s="1"/>
      <c r="T15" s="1"/>
      <c r="U15" s="1"/>
    </row>
    <row r="16" spans="1:21" ht="18.899999999999999" customHeight="1" x14ac:dyDescent="0.25">
      <c r="A16" s="24" t="s">
        <v>101</v>
      </c>
      <c r="B16" s="122">
        <f>(D6/B6)-1</f>
        <v>-7.4999999999999956E-2</v>
      </c>
      <c r="C16" s="123">
        <f>(D6/C6)-1</f>
        <v>7.2463768115942129E-2</v>
      </c>
      <c r="D16" s="124"/>
      <c r="E16" s="123">
        <f>(G6/E6)-1</f>
        <v>0.16774193548387095</v>
      </c>
      <c r="F16" s="123">
        <f>(G6/F6)-1</f>
        <v>4.3227665706051965E-2</v>
      </c>
      <c r="G16" s="121"/>
      <c r="H16" s="122">
        <f>(J6/H6)-1</f>
        <v>-1.5693659761450984E-4</v>
      </c>
      <c r="I16" s="123">
        <f>(J6/I6)-1</f>
        <v>-3.1026615969581783E-2</v>
      </c>
      <c r="K16" s="1"/>
      <c r="L16" s="1"/>
      <c r="M16" s="1"/>
      <c r="N16" s="1"/>
      <c r="O16" s="1"/>
      <c r="P16" s="1"/>
      <c r="Q16" s="1"/>
      <c r="R16" s="1"/>
      <c r="S16" s="1"/>
      <c r="T16" s="1"/>
      <c r="U16" s="1"/>
    </row>
    <row r="17" spans="1:21" ht="18.899999999999999" customHeight="1" x14ac:dyDescent="0.25">
      <c r="A17" s="24" t="s">
        <v>102</v>
      </c>
      <c r="B17" s="122">
        <f>(D7/B7)-1</f>
        <v>-5.8823529411764719E-2</v>
      </c>
      <c r="C17" s="123">
        <f>(D7/C7)-1</f>
        <v>0.23076923076923084</v>
      </c>
      <c r="D17" s="124"/>
      <c r="E17" s="123">
        <f>(G7/E7)-1</f>
        <v>0.38961038961038952</v>
      </c>
      <c r="F17" s="123">
        <f>(G7/F7)-1</f>
        <v>0.10309278350515472</v>
      </c>
      <c r="G17" s="121"/>
      <c r="H17" s="122">
        <f>(J7/H7)-1</f>
        <v>-0.15814558058925476</v>
      </c>
      <c r="I17" s="123">
        <f>(J7/I7)-1</f>
        <v>4.4062332079527033E-2</v>
      </c>
      <c r="K17" s="1"/>
      <c r="L17" s="1"/>
      <c r="M17" s="1"/>
      <c r="N17" s="1"/>
      <c r="O17" s="1"/>
      <c r="P17" s="1"/>
      <c r="Q17" s="1"/>
      <c r="R17" s="1"/>
      <c r="S17" s="1"/>
      <c r="T17" s="1"/>
      <c r="U17" s="1"/>
    </row>
    <row r="18" spans="1:21" ht="18.899999999999999" customHeight="1" x14ac:dyDescent="0.25">
      <c r="A18" s="24" t="s">
        <v>103</v>
      </c>
      <c r="B18" s="122">
        <f>(D8/B8)-1</f>
        <v>-0.34782608695652173</v>
      </c>
      <c r="C18" s="123">
        <f>(D8/C8)-1</f>
        <v>0.66666666666666674</v>
      </c>
      <c r="D18" s="124"/>
      <c r="E18" s="123">
        <f>(G8/E8)-1</f>
        <v>-0.38356164383561642</v>
      </c>
      <c r="F18" s="123">
        <f>(G8/F8)-1</f>
        <v>1.1235955056179803E-2</v>
      </c>
      <c r="G18" s="121"/>
      <c r="H18" s="122">
        <f>(J8/H8)-1</f>
        <v>-0.16654598117306296</v>
      </c>
      <c r="I18" s="123">
        <f>(J8/I8)-1</f>
        <v>-4.718543046357615E-2</v>
      </c>
      <c r="K18" s="1"/>
      <c r="L18" s="1"/>
      <c r="M18" s="1"/>
      <c r="N18" s="1"/>
      <c r="O18" s="1"/>
      <c r="P18" s="1"/>
      <c r="Q18" s="1"/>
      <c r="R18" s="1"/>
      <c r="S18" s="1"/>
      <c r="T18" s="1"/>
      <c r="U18" s="1"/>
    </row>
    <row r="19" spans="1:21" ht="18.899999999999999" customHeight="1" thickBot="1" x14ac:dyDescent="0.3">
      <c r="A19" s="11" t="s">
        <v>35</v>
      </c>
      <c r="B19" s="125">
        <f>(D9/B9)-1</f>
        <v>-0.125</v>
      </c>
      <c r="C19" s="126">
        <f>(D9/C9)-1</f>
        <v>0.15384615384615374</v>
      </c>
      <c r="D19" s="129"/>
      <c r="E19" s="126">
        <f>(G9/E9)-1</f>
        <v>4.8780487804878092E-2</v>
      </c>
      <c r="F19" s="126">
        <f>(G9/F9)-1</f>
        <v>4.8780487804878092E-2</v>
      </c>
      <c r="G19" s="178"/>
      <c r="H19" s="125">
        <f>(J9/H9)-1</f>
        <v>-5.9238644269953289E-2</v>
      </c>
      <c r="I19" s="126">
        <f>(J9/I9)-1</f>
        <v>-1.8560763168809613E-2</v>
      </c>
      <c r="J19" s="41"/>
      <c r="K19" s="1"/>
      <c r="L19" s="1"/>
      <c r="M19" s="1"/>
      <c r="N19" s="1"/>
      <c r="O19" s="1"/>
      <c r="P19" s="1"/>
      <c r="Q19" s="1"/>
      <c r="R19" s="1"/>
      <c r="S19" s="1"/>
      <c r="T19" s="1"/>
      <c r="U19" s="1"/>
    </row>
    <row r="20" spans="1:21" ht="18.899999999999999" customHeight="1" x14ac:dyDescent="0.25">
      <c r="A20" s="1"/>
      <c r="B20" s="1"/>
      <c r="C20" s="1"/>
      <c r="D20" s="1"/>
      <c r="E20" s="1"/>
      <c r="F20" s="1"/>
      <c r="G20" s="1"/>
      <c r="H20" s="1"/>
      <c r="I20" s="1"/>
      <c r="J20" s="1"/>
      <c r="K20" s="1"/>
      <c r="L20" s="1"/>
      <c r="M20" s="1"/>
      <c r="N20" s="1"/>
      <c r="O20" s="1"/>
      <c r="P20" s="1"/>
      <c r="Q20" s="1"/>
      <c r="R20" s="1"/>
      <c r="S20" s="1"/>
      <c r="T20" s="1"/>
      <c r="U20" s="1"/>
    </row>
    <row r="21" spans="1:21" ht="18.899999999999999" customHeight="1" x14ac:dyDescent="0.25">
      <c r="A21" s="1"/>
      <c r="B21" s="1"/>
      <c r="C21" s="1"/>
      <c r="D21" s="1"/>
      <c r="E21" s="1"/>
      <c r="F21" s="1"/>
      <c r="G21" s="1"/>
      <c r="H21" s="1"/>
      <c r="I21" s="1"/>
      <c r="J21" s="1"/>
      <c r="K21" s="1"/>
      <c r="L21" s="1"/>
      <c r="M21" s="1"/>
      <c r="N21" s="1"/>
      <c r="O21" s="1"/>
      <c r="P21" s="1"/>
      <c r="Q21" s="1"/>
      <c r="R21" s="1"/>
      <c r="S21" s="1"/>
      <c r="T21" s="1"/>
      <c r="U21" s="1"/>
    </row>
    <row r="22" spans="1:21" ht="18.899999999999999" customHeight="1" x14ac:dyDescent="0.25">
      <c r="A22" s="1"/>
      <c r="B22" s="1"/>
      <c r="C22" s="1"/>
      <c r="D22" s="1"/>
      <c r="E22" s="1"/>
      <c r="F22" s="1"/>
      <c r="G22" s="1"/>
      <c r="H22" s="1"/>
      <c r="I22" s="1"/>
      <c r="J22" s="1"/>
      <c r="K22" s="1"/>
      <c r="L22" s="1"/>
      <c r="M22" s="1"/>
      <c r="N22" s="1"/>
      <c r="O22" s="1"/>
      <c r="P22" s="1"/>
      <c r="Q22" s="1"/>
      <c r="R22" s="1"/>
      <c r="S22" s="1"/>
      <c r="T22" s="1"/>
      <c r="U22" s="1"/>
    </row>
    <row r="23" spans="1:21" ht="18.899999999999999" customHeight="1" x14ac:dyDescent="0.25">
      <c r="A23" s="1"/>
      <c r="B23" s="1"/>
      <c r="C23" s="1"/>
      <c r="D23" s="1"/>
      <c r="E23" s="1"/>
      <c r="F23" s="1"/>
      <c r="G23" s="1"/>
      <c r="H23" s="1"/>
      <c r="I23" s="1"/>
      <c r="J23" s="1"/>
      <c r="K23" s="1"/>
      <c r="L23" s="1"/>
      <c r="M23" s="1"/>
      <c r="N23" s="1"/>
      <c r="O23" s="1"/>
      <c r="P23" s="1"/>
      <c r="Q23" s="1"/>
      <c r="R23" s="1"/>
      <c r="S23" s="1"/>
      <c r="T23" s="1"/>
      <c r="U23" s="1"/>
    </row>
    <row r="24" spans="1:21" ht="18.899999999999999" customHeight="1" x14ac:dyDescent="0.25">
      <c r="A24" s="1"/>
      <c r="B24" s="1"/>
      <c r="C24" s="1"/>
      <c r="D24" s="1"/>
      <c r="E24" s="1"/>
      <c r="F24" s="1"/>
      <c r="G24" s="1"/>
      <c r="H24" s="1"/>
      <c r="I24" s="1"/>
      <c r="J24" s="1"/>
      <c r="K24" s="1"/>
      <c r="L24" s="1"/>
      <c r="M24" s="1"/>
      <c r="N24" s="1"/>
      <c r="O24" s="1"/>
      <c r="P24" s="1"/>
      <c r="Q24" s="1"/>
      <c r="R24" s="1"/>
      <c r="S24" s="1"/>
      <c r="T24" s="1"/>
      <c r="U24" s="1"/>
    </row>
    <row r="25" spans="1:21" ht="18.899999999999999" customHeight="1" x14ac:dyDescent="0.25">
      <c r="A25" s="1"/>
      <c r="B25" s="1"/>
      <c r="C25" s="1"/>
      <c r="D25" s="1"/>
      <c r="E25" s="1"/>
      <c r="F25" s="1"/>
      <c r="G25" s="1"/>
      <c r="H25" s="1"/>
      <c r="I25" s="1"/>
      <c r="J25" s="1"/>
      <c r="K25" s="1"/>
      <c r="L25" s="1"/>
      <c r="M25" s="1"/>
      <c r="N25" s="1"/>
      <c r="O25" s="1"/>
      <c r="P25" s="1"/>
      <c r="Q25" s="1"/>
      <c r="R25" s="1"/>
      <c r="S25" s="1"/>
      <c r="T25" s="1"/>
      <c r="U25" s="1"/>
    </row>
    <row r="26" spans="1:21" ht="18.899999999999999" customHeight="1" x14ac:dyDescent="0.25">
      <c r="A26" s="1"/>
      <c r="B26" s="1"/>
      <c r="C26" s="1"/>
      <c r="D26" s="1"/>
      <c r="E26" s="1"/>
      <c r="F26" s="1"/>
      <c r="G26" s="1"/>
      <c r="H26" s="1"/>
      <c r="I26" s="1"/>
      <c r="J26" s="1"/>
      <c r="K26" s="1"/>
      <c r="L26" s="1"/>
      <c r="M26" s="1"/>
      <c r="N26" s="1"/>
      <c r="O26" s="1"/>
      <c r="P26" s="1"/>
      <c r="Q26" s="1"/>
      <c r="R26" s="1"/>
      <c r="S26" s="1"/>
      <c r="T26" s="1"/>
      <c r="U26" s="1"/>
    </row>
    <row r="27" spans="1:21" x14ac:dyDescent="0.25">
      <c r="A27" s="1"/>
      <c r="B27" s="1"/>
      <c r="C27" s="1"/>
      <c r="D27" s="1"/>
      <c r="E27" s="1"/>
      <c r="F27" s="1"/>
      <c r="G27" s="1"/>
      <c r="H27" s="1"/>
      <c r="I27" s="1"/>
      <c r="J27" s="1"/>
      <c r="K27" s="1"/>
      <c r="L27" s="1"/>
      <c r="M27" s="1"/>
      <c r="N27" s="1"/>
      <c r="O27" s="1"/>
      <c r="P27" s="1"/>
      <c r="Q27" s="1"/>
      <c r="R27" s="1"/>
      <c r="S27" s="1"/>
      <c r="T27" s="1"/>
      <c r="U27" s="1"/>
    </row>
    <row r="28" spans="1:21" x14ac:dyDescent="0.25">
      <c r="A28" s="1"/>
      <c r="B28" s="1"/>
      <c r="C28" s="1"/>
      <c r="D28" s="1"/>
      <c r="E28" s="1"/>
      <c r="F28" s="1"/>
      <c r="G28" s="1"/>
      <c r="H28" s="1"/>
      <c r="I28" s="1"/>
      <c r="J28" s="1"/>
      <c r="K28" s="1"/>
      <c r="L28" s="1"/>
      <c r="M28" s="1"/>
      <c r="N28" s="1"/>
      <c r="O28" s="1"/>
      <c r="P28" s="1"/>
      <c r="Q28" s="1"/>
      <c r="R28" s="1"/>
      <c r="S28" s="1"/>
      <c r="T28" s="1"/>
      <c r="U28" s="1"/>
    </row>
    <row r="29" spans="1:21" x14ac:dyDescent="0.25">
      <c r="A29" s="1"/>
      <c r="B29" s="1"/>
      <c r="C29" s="1"/>
      <c r="D29" s="1"/>
      <c r="E29" s="1"/>
      <c r="F29" s="1"/>
      <c r="G29" s="1"/>
      <c r="H29" s="1"/>
      <c r="I29" s="1"/>
      <c r="J29" s="1"/>
      <c r="K29" s="1"/>
      <c r="L29" s="1"/>
      <c r="M29" s="1"/>
      <c r="N29" s="1"/>
      <c r="O29" s="1"/>
      <c r="P29" s="1"/>
      <c r="Q29" s="1"/>
      <c r="R29" s="1"/>
      <c r="S29" s="1"/>
      <c r="T29" s="1"/>
      <c r="U29" s="1"/>
    </row>
    <row r="30" spans="1:21" x14ac:dyDescent="0.25">
      <c r="A30" s="1"/>
      <c r="B30" s="1"/>
      <c r="C30" s="1"/>
      <c r="D30" s="1"/>
      <c r="E30" s="1"/>
      <c r="F30" s="1"/>
      <c r="G30" s="1"/>
      <c r="H30" s="1"/>
      <c r="I30" s="1"/>
      <c r="J30" s="1"/>
      <c r="K30" s="1"/>
      <c r="L30" s="1"/>
      <c r="M30" s="1"/>
      <c r="N30" s="1"/>
      <c r="O30" s="1"/>
      <c r="P30" s="1"/>
      <c r="Q30" s="1"/>
      <c r="R30" s="1"/>
      <c r="S30" s="1"/>
      <c r="T30" s="1"/>
      <c r="U30" s="1"/>
    </row>
    <row r="31" spans="1:21" x14ac:dyDescent="0.25">
      <c r="A31" s="1"/>
      <c r="B31" s="1"/>
      <c r="C31" s="1"/>
      <c r="D31" s="1"/>
      <c r="E31" s="1"/>
      <c r="F31" s="1"/>
      <c r="G31" s="1"/>
      <c r="H31" s="1"/>
      <c r="I31" s="1"/>
      <c r="J31" s="1"/>
      <c r="K31" s="1"/>
      <c r="L31" s="1"/>
      <c r="M31" s="1"/>
      <c r="N31" s="1"/>
      <c r="O31" s="1"/>
      <c r="P31" s="1"/>
      <c r="Q31" s="1"/>
      <c r="R31" s="1"/>
      <c r="S31" s="1"/>
      <c r="T31" s="1"/>
      <c r="U31" s="1"/>
    </row>
    <row r="32" spans="1:21" x14ac:dyDescent="0.25">
      <c r="A32" s="1"/>
      <c r="B32" s="1"/>
      <c r="C32" s="1"/>
      <c r="D32" s="1"/>
      <c r="E32" s="1"/>
      <c r="F32" s="1"/>
      <c r="G32" s="1"/>
      <c r="H32" s="1"/>
      <c r="I32" s="1"/>
      <c r="J32" s="1"/>
      <c r="K32" s="1"/>
      <c r="L32" s="1"/>
      <c r="M32" s="1"/>
      <c r="N32" s="1"/>
      <c r="O32" s="1"/>
      <c r="P32" s="1"/>
      <c r="Q32" s="1"/>
      <c r="R32" s="1"/>
      <c r="S32" s="1"/>
      <c r="T32" s="1"/>
      <c r="U32" s="1"/>
    </row>
    <row r="37" spans="7:9" x14ac:dyDescent="0.25">
      <c r="G37" s="1"/>
    </row>
    <row r="48" spans="7:9" x14ac:dyDescent="0.25">
      <c r="I48" s="1"/>
    </row>
  </sheetData>
  <mergeCells count="9">
    <mergeCell ref="H13:J13"/>
    <mergeCell ref="B14:J14"/>
    <mergeCell ref="A4:A5"/>
    <mergeCell ref="B4:D4"/>
    <mergeCell ref="E4:G4"/>
    <mergeCell ref="H4:J4"/>
    <mergeCell ref="B13:D13"/>
    <mergeCell ref="E13:G13"/>
    <mergeCell ref="A13:A14"/>
  </mergeCells>
  <printOptions horizontalCentered="1"/>
  <pageMargins left="0.23622047244094491" right="0.23622047244094491" top="0.74803149606299213" bottom="0.74803149606299213" header="0.31496062992125984" footer="0.31496062992125984"/>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C774C-D7D7-4218-B181-2175F3BB76EA}">
  <sheetPr>
    <pageSetUpPr fitToPage="1"/>
  </sheetPr>
  <dimension ref="A1:AA48"/>
  <sheetViews>
    <sheetView showGridLines="0" zoomScaleNormal="100" workbookViewId="0">
      <selection activeCell="K2" sqref="K2"/>
    </sheetView>
  </sheetViews>
  <sheetFormatPr defaultColWidth="9.109375" defaultRowHeight="12" x14ac:dyDescent="0.25"/>
  <cols>
    <col min="1" max="1" width="18.6640625" style="3" customWidth="1"/>
    <col min="2" max="6" width="9.6640625" style="3" customWidth="1"/>
    <col min="7" max="7" width="4.44140625" style="3" customWidth="1"/>
    <col min="8" max="16384" width="9.109375" style="3"/>
  </cols>
  <sheetData>
    <row r="1" spans="1:27" ht="6.75" customHeight="1" x14ac:dyDescent="0.25"/>
    <row r="2" spans="1:27" ht="18.899999999999999" customHeight="1" x14ac:dyDescent="0.3">
      <c r="A2" s="13" t="s">
        <v>196</v>
      </c>
      <c r="B2" s="14"/>
      <c r="C2" s="2"/>
      <c r="D2" s="2"/>
      <c r="E2" s="2"/>
      <c r="F2" s="2"/>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2"/>
      <c r="G3" s="1"/>
      <c r="H3" s="1"/>
      <c r="I3" s="1"/>
      <c r="J3" s="1"/>
      <c r="K3" s="1"/>
      <c r="L3" s="1"/>
      <c r="M3" s="1"/>
      <c r="N3" s="1"/>
      <c r="O3" s="1"/>
      <c r="P3" s="1"/>
      <c r="Q3" s="1"/>
      <c r="R3" s="1"/>
      <c r="S3" s="1"/>
      <c r="T3" s="1"/>
      <c r="U3" s="1"/>
      <c r="V3" s="1"/>
      <c r="W3" s="1"/>
      <c r="X3" s="1"/>
      <c r="Y3" s="1"/>
      <c r="Z3" s="1"/>
      <c r="AA3" s="1"/>
    </row>
    <row r="4" spans="1:27" ht="18.899999999999999" customHeight="1" x14ac:dyDescent="0.25">
      <c r="A4" s="256" t="str">
        <f>+'1'!A4</f>
        <v>Janeiro-março</v>
      </c>
      <c r="B4" s="277" t="s">
        <v>131</v>
      </c>
      <c r="C4" s="278"/>
      <c r="D4" s="278"/>
      <c r="E4" s="278"/>
      <c r="F4" s="278"/>
      <c r="G4" s="1"/>
      <c r="H4" s="1"/>
      <c r="I4" s="1"/>
      <c r="J4" s="1"/>
      <c r="K4" s="1"/>
      <c r="L4" s="1"/>
      <c r="M4" s="1"/>
      <c r="N4" s="1"/>
      <c r="O4" s="1"/>
      <c r="P4" s="1"/>
      <c r="Q4" s="1"/>
      <c r="R4" s="1"/>
      <c r="S4" s="1"/>
      <c r="T4" s="1"/>
      <c r="U4" s="1"/>
      <c r="V4" s="1"/>
      <c r="W4" s="1"/>
      <c r="X4" s="1"/>
      <c r="Y4" s="1"/>
      <c r="Z4" s="1"/>
      <c r="AA4" s="1"/>
    </row>
    <row r="5" spans="1:27" ht="30" customHeight="1" x14ac:dyDescent="0.25">
      <c r="A5" s="257"/>
      <c r="B5" s="36">
        <v>2019</v>
      </c>
      <c r="C5" s="37">
        <v>2025</v>
      </c>
      <c r="D5" s="38">
        <v>2026</v>
      </c>
      <c r="E5" s="39" t="s">
        <v>206</v>
      </c>
      <c r="F5" s="39" t="s">
        <v>204</v>
      </c>
      <c r="G5" s="1"/>
      <c r="H5" s="1"/>
      <c r="I5" s="1"/>
      <c r="J5" s="1"/>
      <c r="K5" s="1"/>
      <c r="L5" s="1"/>
      <c r="M5" s="1"/>
      <c r="N5" s="1"/>
      <c r="O5" s="1"/>
      <c r="P5" s="1"/>
      <c r="Q5" s="1"/>
      <c r="R5" s="1"/>
      <c r="S5" s="1"/>
      <c r="T5" s="1"/>
      <c r="U5" s="1"/>
      <c r="V5" s="1"/>
      <c r="W5" s="1"/>
      <c r="X5" s="1"/>
      <c r="Y5" s="1"/>
      <c r="Z5" s="1"/>
      <c r="AA5" s="1"/>
    </row>
    <row r="6" spans="1:27" ht="18.899999999999999" customHeight="1" x14ac:dyDescent="0.25">
      <c r="A6" s="24" t="s">
        <v>134</v>
      </c>
      <c r="B6" s="107">
        <v>10638</v>
      </c>
      <c r="C6" s="94">
        <v>10022</v>
      </c>
      <c r="D6" s="154">
        <v>9814</v>
      </c>
      <c r="E6" s="179">
        <f>(D6/B6)-1</f>
        <v>-7.7458168828727247E-2</v>
      </c>
      <c r="F6" s="96">
        <f>(D6/C6)-1</f>
        <v>-2.0754340451007769E-2</v>
      </c>
      <c r="G6" s="1"/>
      <c r="H6" s="1"/>
      <c r="I6" s="1"/>
      <c r="J6" s="1"/>
      <c r="K6" s="1"/>
      <c r="L6" s="1"/>
      <c r="M6" s="1"/>
      <c r="N6" s="1"/>
      <c r="O6" s="1"/>
      <c r="P6" s="1"/>
      <c r="Q6" s="1"/>
      <c r="R6" s="1"/>
      <c r="S6" s="1"/>
      <c r="T6" s="1"/>
      <c r="U6" s="1"/>
      <c r="V6" s="1"/>
      <c r="W6" s="1"/>
      <c r="X6" s="1"/>
      <c r="Y6" s="1"/>
      <c r="Z6" s="1"/>
      <c r="AA6" s="1"/>
    </row>
    <row r="7" spans="1:27" ht="18.899999999999999" customHeight="1" x14ac:dyDescent="0.25">
      <c r="A7" s="24" t="s">
        <v>135</v>
      </c>
      <c r="B7" s="107">
        <v>362</v>
      </c>
      <c r="C7" s="94">
        <v>368</v>
      </c>
      <c r="D7" s="154">
        <v>372</v>
      </c>
      <c r="E7" s="179">
        <f t="shared" ref="E7:E13" si="0">(D7/B7)-1</f>
        <v>2.7624309392265234E-2</v>
      </c>
      <c r="F7" s="96">
        <f t="shared" ref="F7:F12" si="1">(D7/C7)-1</f>
        <v>1.0869565217391353E-2</v>
      </c>
      <c r="G7" s="1"/>
      <c r="H7" s="1"/>
      <c r="I7" s="1"/>
      <c r="J7" s="1"/>
      <c r="K7" s="1"/>
      <c r="L7" s="1"/>
      <c r="M7" s="1"/>
      <c r="N7" s="1"/>
      <c r="O7" s="1"/>
      <c r="P7" s="1"/>
      <c r="Q7" s="1"/>
      <c r="R7" s="1"/>
      <c r="S7" s="1"/>
      <c r="T7" s="1"/>
      <c r="U7" s="1"/>
      <c r="V7" s="1"/>
      <c r="W7" s="1"/>
      <c r="X7" s="1"/>
      <c r="Y7" s="1"/>
      <c r="Z7" s="1"/>
      <c r="AA7" s="1"/>
    </row>
    <row r="8" spans="1:27" ht="18.899999999999999" customHeight="1" x14ac:dyDescent="0.25">
      <c r="A8" s="24" t="s">
        <v>130</v>
      </c>
      <c r="B8" s="107">
        <v>598</v>
      </c>
      <c r="C8" s="94">
        <v>322</v>
      </c>
      <c r="D8" s="154">
        <v>256</v>
      </c>
      <c r="E8" s="179">
        <f t="shared" si="0"/>
        <v>-0.57190635451505023</v>
      </c>
      <c r="F8" s="96">
        <f t="shared" si="1"/>
        <v>-0.20496894409937894</v>
      </c>
      <c r="G8" s="1"/>
      <c r="H8" s="1"/>
      <c r="I8" s="1"/>
      <c r="J8" s="1"/>
      <c r="K8" s="1"/>
      <c r="L8" s="1"/>
      <c r="M8" s="1"/>
      <c r="N8" s="1"/>
      <c r="O8" s="1"/>
      <c r="P8" s="1"/>
      <c r="Q8" s="1"/>
      <c r="R8" s="1"/>
      <c r="S8" s="1"/>
      <c r="T8" s="1"/>
      <c r="U8" s="1"/>
      <c r="V8" s="1"/>
      <c r="W8" s="1"/>
      <c r="X8" s="1"/>
      <c r="Y8" s="1"/>
      <c r="Z8" s="1"/>
      <c r="AA8" s="1"/>
    </row>
    <row r="9" spans="1:27" ht="18.899999999999999" customHeight="1" x14ac:dyDescent="0.25">
      <c r="A9" s="24" t="s">
        <v>129</v>
      </c>
      <c r="B9" s="107">
        <v>1595</v>
      </c>
      <c r="C9" s="94">
        <v>1875</v>
      </c>
      <c r="D9" s="154">
        <v>1899</v>
      </c>
      <c r="E9" s="179">
        <f t="shared" si="0"/>
        <v>0.19059561128526648</v>
      </c>
      <c r="F9" s="96">
        <f t="shared" si="1"/>
        <v>1.2799999999999923E-2</v>
      </c>
      <c r="G9" s="1"/>
      <c r="H9" s="1"/>
      <c r="I9" s="1"/>
      <c r="J9" s="1"/>
      <c r="K9" s="1"/>
      <c r="L9" s="1"/>
      <c r="M9" s="1"/>
      <c r="N9" s="1"/>
      <c r="O9" s="1"/>
      <c r="P9" s="1"/>
      <c r="Q9" s="1"/>
      <c r="R9" s="1"/>
      <c r="S9" s="1"/>
      <c r="T9" s="1"/>
      <c r="U9" s="1"/>
      <c r="V9" s="1"/>
      <c r="W9" s="1"/>
      <c r="X9" s="1"/>
      <c r="Y9" s="1"/>
      <c r="Z9" s="1"/>
      <c r="AA9" s="1"/>
    </row>
    <row r="10" spans="1:27" ht="18.899999999999999" customHeight="1" x14ac:dyDescent="0.25">
      <c r="A10" s="24" t="s">
        <v>104</v>
      </c>
      <c r="B10" s="107">
        <v>497</v>
      </c>
      <c r="C10" s="94">
        <v>794</v>
      </c>
      <c r="D10" s="154">
        <v>848</v>
      </c>
      <c r="E10" s="179">
        <f t="shared" si="0"/>
        <v>0.70623742454728378</v>
      </c>
      <c r="F10" s="96">
        <f t="shared" si="1"/>
        <v>6.8010075566750539E-2</v>
      </c>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25">
      <c r="A11" s="24" t="s">
        <v>105</v>
      </c>
      <c r="B11" s="107">
        <v>49</v>
      </c>
      <c r="C11" s="94">
        <v>37</v>
      </c>
      <c r="D11" s="154">
        <v>49</v>
      </c>
      <c r="E11" s="179">
        <f t="shared" si="0"/>
        <v>0</v>
      </c>
      <c r="F11" s="96">
        <f t="shared" si="1"/>
        <v>0.32432432432432434</v>
      </c>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24" t="s">
        <v>173</v>
      </c>
      <c r="B12" s="107">
        <v>155</v>
      </c>
      <c r="C12" s="94">
        <v>109</v>
      </c>
      <c r="D12" s="154">
        <v>69</v>
      </c>
      <c r="E12" s="179">
        <f t="shared" si="0"/>
        <v>-0.55483870967741933</v>
      </c>
      <c r="F12" s="96">
        <f t="shared" si="1"/>
        <v>-0.3669724770642202</v>
      </c>
      <c r="G12" s="1"/>
      <c r="H12" s="1"/>
      <c r="I12" s="1"/>
      <c r="J12" s="1"/>
      <c r="K12" s="1"/>
      <c r="L12" s="1"/>
      <c r="M12" s="1"/>
      <c r="N12" s="1"/>
      <c r="O12" s="1"/>
      <c r="P12" s="1"/>
      <c r="Q12" s="1"/>
      <c r="R12" s="1"/>
      <c r="S12" s="1"/>
      <c r="T12" s="1"/>
      <c r="U12" s="1"/>
      <c r="V12" s="1"/>
      <c r="W12" s="1"/>
      <c r="X12" s="1"/>
      <c r="Y12" s="1"/>
      <c r="Z12" s="1"/>
      <c r="AA12" s="1"/>
    </row>
    <row r="13" spans="1:27" ht="18.899999999999999" customHeight="1" thickBot="1" x14ac:dyDescent="0.3">
      <c r="A13" s="11" t="s">
        <v>35</v>
      </c>
      <c r="B13" s="133">
        <f>SUM(B6:B12)</f>
        <v>13894</v>
      </c>
      <c r="C13" s="134">
        <f>SUM(C6:C12)</f>
        <v>13527</v>
      </c>
      <c r="D13" s="149">
        <f>SUM(D6:D12)</f>
        <v>13307</v>
      </c>
      <c r="E13" s="180">
        <f t="shared" si="0"/>
        <v>-4.224845256945442E-2</v>
      </c>
      <c r="F13" s="136">
        <f>(D13/C13)-1</f>
        <v>-1.6263768758778774E-2</v>
      </c>
      <c r="G13" s="1"/>
      <c r="H13" s="1"/>
      <c r="I13" s="1"/>
      <c r="J13" s="1"/>
      <c r="K13" s="1"/>
      <c r="L13" s="1"/>
      <c r="M13" s="1"/>
      <c r="N13" s="1"/>
      <c r="O13" s="1"/>
      <c r="P13" s="1"/>
      <c r="Q13" s="1"/>
      <c r="R13" s="1"/>
      <c r="S13" s="1"/>
      <c r="T13" s="1"/>
      <c r="U13" s="1"/>
      <c r="V13" s="1"/>
      <c r="W13" s="1"/>
      <c r="X13" s="1"/>
      <c r="Y13" s="1"/>
      <c r="Z13" s="1"/>
      <c r="AA13" s="1"/>
    </row>
    <row r="14" spans="1:27" ht="13.5" customHeight="1" x14ac:dyDescent="0.25">
      <c r="A14" s="86" t="s">
        <v>175</v>
      </c>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8.899999999999999"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899999999999999"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899999999999999"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2">
    <mergeCell ref="A4:A5"/>
    <mergeCell ref="B4:F4"/>
  </mergeCells>
  <printOptions horizontalCentered="1"/>
  <pageMargins left="0.23622047244094491" right="0.23622047244094491" top="0.74803149606299213" bottom="0.74803149606299213" header="0.31496062992125984" footer="0.31496062992125984"/>
  <pageSetup paperSize="9" orientation="portrait" verticalDpi="0" r:id="rId1"/>
  <ignoredErrors>
    <ignoredError sqref="B13:D13"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A88C-8021-47E8-8046-8221D91C3710}">
  <sheetPr>
    <pageSetUpPr fitToPage="1"/>
  </sheetPr>
  <dimension ref="A1:AA49"/>
  <sheetViews>
    <sheetView showGridLines="0" zoomScaleNormal="100" workbookViewId="0">
      <selection activeCell="I2" sqref="I2"/>
    </sheetView>
  </sheetViews>
  <sheetFormatPr defaultColWidth="9.109375" defaultRowHeight="12" x14ac:dyDescent="0.25"/>
  <cols>
    <col min="1" max="1" width="18.6640625" style="3" customWidth="1"/>
    <col min="2" max="13" width="7.88671875" style="3" customWidth="1"/>
    <col min="14" max="14" width="3.5546875" style="3" customWidth="1"/>
    <col min="15" max="16384" width="9.109375" style="3"/>
  </cols>
  <sheetData>
    <row r="1" spans="1:27" ht="6" customHeight="1" x14ac:dyDescent="0.25"/>
    <row r="2" spans="1:27" ht="18.899999999999999" customHeight="1" x14ac:dyDescent="0.3">
      <c r="A2" s="13" t="s">
        <v>190</v>
      </c>
      <c r="B2" s="14"/>
      <c r="C2" s="2"/>
      <c r="D2" s="2"/>
      <c r="E2" s="2"/>
      <c r="F2" s="1"/>
      <c r="G2" s="1"/>
      <c r="H2" s="1"/>
      <c r="I2" s="1"/>
      <c r="J2" s="1"/>
      <c r="K2" s="1"/>
      <c r="L2" s="1"/>
      <c r="M2" s="1" t="s">
        <v>153</v>
      </c>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18.899999999999999" customHeight="1" x14ac:dyDescent="0.25">
      <c r="A4" s="270" t="str">
        <f>+'1'!A4</f>
        <v>Janeiro-março</v>
      </c>
      <c r="B4" s="258" t="s">
        <v>31</v>
      </c>
      <c r="C4" s="259"/>
      <c r="D4" s="260"/>
      <c r="E4" s="259" t="s">
        <v>18</v>
      </c>
      <c r="F4" s="259"/>
      <c r="G4" s="259"/>
      <c r="H4" s="258" t="s">
        <v>20</v>
      </c>
      <c r="I4" s="259"/>
      <c r="J4" s="260"/>
      <c r="K4" s="259" t="s">
        <v>141</v>
      </c>
      <c r="L4" s="259"/>
      <c r="M4" s="259"/>
      <c r="N4" s="1"/>
      <c r="O4" s="1"/>
      <c r="P4" s="1"/>
      <c r="Q4" s="1"/>
      <c r="R4" s="1"/>
      <c r="S4" s="1"/>
      <c r="T4" s="1"/>
      <c r="U4" s="1"/>
      <c r="V4" s="1"/>
      <c r="W4" s="1"/>
      <c r="X4" s="1"/>
      <c r="Y4" s="1"/>
      <c r="Z4" s="1"/>
      <c r="AA4" s="1"/>
    </row>
    <row r="5" spans="1:27" ht="30" customHeight="1" x14ac:dyDescent="0.25">
      <c r="A5" s="270"/>
      <c r="B5" s="89">
        <v>2019</v>
      </c>
      <c r="C5" s="89">
        <v>2025</v>
      </c>
      <c r="D5" s="89">
        <v>2026</v>
      </c>
      <c r="E5" s="89">
        <v>2019</v>
      </c>
      <c r="F5" s="89">
        <v>2025</v>
      </c>
      <c r="G5" s="89">
        <v>2026</v>
      </c>
      <c r="H5" s="89">
        <v>2019</v>
      </c>
      <c r="I5" s="89">
        <v>2025</v>
      </c>
      <c r="J5" s="89">
        <v>2026</v>
      </c>
      <c r="K5" s="89">
        <v>2019</v>
      </c>
      <c r="L5" s="89">
        <v>2025</v>
      </c>
      <c r="M5" s="89">
        <v>2026</v>
      </c>
      <c r="N5" s="1"/>
      <c r="O5" s="1"/>
      <c r="P5" s="1"/>
      <c r="Q5" s="1"/>
      <c r="R5" s="1"/>
      <c r="S5" s="1"/>
      <c r="T5" s="1"/>
      <c r="U5" s="1"/>
      <c r="V5" s="1"/>
      <c r="W5" s="1"/>
      <c r="X5" s="1"/>
      <c r="Y5" s="1"/>
      <c r="Z5" s="1"/>
      <c r="AA5" s="1"/>
    </row>
    <row r="6" spans="1:27" ht="17.100000000000001" customHeight="1" x14ac:dyDescent="0.25">
      <c r="A6" s="31" t="s">
        <v>103</v>
      </c>
      <c r="B6" s="181">
        <v>23</v>
      </c>
      <c r="C6" s="141">
        <v>9</v>
      </c>
      <c r="D6" s="142">
        <v>15</v>
      </c>
      <c r="E6" s="143">
        <v>146</v>
      </c>
      <c r="F6" s="143">
        <v>89</v>
      </c>
      <c r="G6" s="143">
        <v>90</v>
      </c>
      <c r="H6" s="140">
        <v>1381</v>
      </c>
      <c r="I6" s="141">
        <v>1208</v>
      </c>
      <c r="J6" s="142">
        <v>1151</v>
      </c>
      <c r="K6" s="143">
        <v>1550</v>
      </c>
      <c r="L6" s="143">
        <v>1306</v>
      </c>
      <c r="M6" s="143">
        <v>1256</v>
      </c>
      <c r="N6" s="1"/>
      <c r="O6" s="1"/>
      <c r="P6" s="1"/>
      <c r="Q6" s="1"/>
      <c r="R6" s="1"/>
      <c r="S6" s="1"/>
      <c r="T6" s="1"/>
      <c r="U6" s="1"/>
      <c r="V6" s="1"/>
      <c r="W6" s="1"/>
      <c r="X6" s="1"/>
      <c r="Y6" s="1"/>
      <c r="Z6" s="1"/>
      <c r="AA6" s="1"/>
    </row>
    <row r="7" spans="1:27" ht="17.100000000000001" customHeight="1" x14ac:dyDescent="0.25">
      <c r="A7" s="24" t="s">
        <v>134</v>
      </c>
      <c r="B7" s="182">
        <v>54</v>
      </c>
      <c r="C7" s="143">
        <v>42</v>
      </c>
      <c r="D7" s="144">
        <v>57</v>
      </c>
      <c r="E7" s="143">
        <v>221</v>
      </c>
      <c r="F7" s="143">
        <v>233</v>
      </c>
      <c r="G7" s="143">
        <v>242</v>
      </c>
      <c r="H7" s="107">
        <v>5900</v>
      </c>
      <c r="I7" s="143">
        <v>5409</v>
      </c>
      <c r="J7" s="144">
        <v>5336</v>
      </c>
      <c r="K7" s="143">
        <v>6175</v>
      </c>
      <c r="L7" s="143">
        <v>5684</v>
      </c>
      <c r="M7" s="143">
        <v>5635</v>
      </c>
      <c r="N7" s="1"/>
      <c r="O7" s="1"/>
      <c r="P7" s="1"/>
      <c r="Q7" s="1"/>
      <c r="R7" s="1"/>
      <c r="S7" s="1"/>
      <c r="T7" s="1"/>
      <c r="U7" s="1"/>
      <c r="V7" s="1"/>
      <c r="W7" s="1"/>
      <c r="X7" s="1"/>
      <c r="Y7" s="1"/>
      <c r="Z7" s="1"/>
      <c r="AA7" s="1"/>
    </row>
    <row r="8" spans="1:27" ht="17.100000000000001" customHeight="1" x14ac:dyDescent="0.25">
      <c r="A8" s="24" t="s">
        <v>135</v>
      </c>
      <c r="B8" s="182">
        <v>2</v>
      </c>
      <c r="C8" s="143">
        <v>2</v>
      </c>
      <c r="D8" s="144">
        <v>3</v>
      </c>
      <c r="E8" s="143">
        <v>5</v>
      </c>
      <c r="F8" s="143">
        <v>11</v>
      </c>
      <c r="G8" s="143">
        <v>6</v>
      </c>
      <c r="H8" s="107">
        <v>134</v>
      </c>
      <c r="I8" s="143">
        <v>110</v>
      </c>
      <c r="J8" s="144">
        <v>118</v>
      </c>
      <c r="K8" s="143">
        <v>141</v>
      </c>
      <c r="L8" s="143">
        <v>123</v>
      </c>
      <c r="M8" s="143">
        <v>127</v>
      </c>
      <c r="N8" s="1"/>
      <c r="O8" s="1"/>
      <c r="P8" s="1"/>
      <c r="Q8" s="1"/>
      <c r="R8" s="1"/>
      <c r="S8" s="1"/>
      <c r="T8" s="1"/>
      <c r="U8" s="1"/>
      <c r="V8" s="1"/>
      <c r="W8" s="1"/>
      <c r="X8" s="1"/>
      <c r="Y8" s="1"/>
      <c r="Z8" s="1"/>
      <c r="AA8" s="1"/>
    </row>
    <row r="9" spans="1:27" ht="17.100000000000001" customHeight="1" x14ac:dyDescent="0.25">
      <c r="A9" s="24" t="s">
        <v>130</v>
      </c>
      <c r="B9" s="182">
        <v>5</v>
      </c>
      <c r="C9" s="143">
        <v>2</v>
      </c>
      <c r="D9" s="144">
        <v>3</v>
      </c>
      <c r="E9" s="143">
        <v>29</v>
      </c>
      <c r="F9" s="143">
        <v>21</v>
      </c>
      <c r="G9" s="143">
        <v>25</v>
      </c>
      <c r="H9" s="107">
        <v>595</v>
      </c>
      <c r="I9" s="143">
        <v>303</v>
      </c>
      <c r="J9" s="144">
        <v>234</v>
      </c>
      <c r="K9" s="143">
        <v>629</v>
      </c>
      <c r="L9" s="143">
        <v>326</v>
      </c>
      <c r="M9" s="143">
        <v>262</v>
      </c>
      <c r="N9" s="1"/>
      <c r="O9" s="1"/>
      <c r="P9" s="1"/>
      <c r="Q9" s="1"/>
      <c r="R9" s="1"/>
      <c r="S9" s="1"/>
      <c r="T9" s="1"/>
      <c r="U9" s="1"/>
      <c r="V9" s="1"/>
      <c r="W9" s="1"/>
      <c r="X9" s="1"/>
      <c r="Y9" s="1"/>
      <c r="Z9" s="1"/>
      <c r="AA9" s="1"/>
    </row>
    <row r="10" spans="1:27" ht="17.100000000000001" customHeight="1" x14ac:dyDescent="0.25">
      <c r="A10" s="24" t="s">
        <v>129</v>
      </c>
      <c r="B10" s="182">
        <v>26</v>
      </c>
      <c r="C10" s="143">
        <v>27</v>
      </c>
      <c r="D10" s="144">
        <v>19</v>
      </c>
      <c r="E10" s="143">
        <v>101</v>
      </c>
      <c r="F10" s="143">
        <v>131</v>
      </c>
      <c r="G10" s="143">
        <v>129</v>
      </c>
      <c r="H10" s="107">
        <v>1496</v>
      </c>
      <c r="I10" s="143">
        <v>1783</v>
      </c>
      <c r="J10" s="144">
        <v>1769</v>
      </c>
      <c r="K10" s="143">
        <v>1623</v>
      </c>
      <c r="L10" s="143">
        <v>1941</v>
      </c>
      <c r="M10" s="143">
        <v>1917</v>
      </c>
      <c r="N10" s="1"/>
      <c r="O10" s="1"/>
      <c r="P10" s="1"/>
      <c r="Q10" s="1"/>
      <c r="R10" s="1"/>
      <c r="S10" s="1"/>
      <c r="T10" s="1"/>
      <c r="U10" s="1"/>
      <c r="V10" s="1"/>
      <c r="W10" s="1"/>
      <c r="X10" s="1"/>
      <c r="Y10" s="1"/>
      <c r="Z10" s="1"/>
      <c r="AA10" s="1"/>
    </row>
    <row r="11" spans="1:27" ht="17.100000000000001" customHeight="1" x14ac:dyDescent="0.25">
      <c r="A11" s="24" t="s">
        <v>104</v>
      </c>
      <c r="B11" s="182">
        <v>5</v>
      </c>
      <c r="C11" s="143">
        <v>8</v>
      </c>
      <c r="D11" s="144">
        <v>5</v>
      </c>
      <c r="E11" s="143">
        <v>22</v>
      </c>
      <c r="F11" s="143">
        <v>38</v>
      </c>
      <c r="G11" s="143">
        <v>50</v>
      </c>
      <c r="H11" s="107">
        <v>448</v>
      </c>
      <c r="I11" s="143">
        <v>740</v>
      </c>
      <c r="J11" s="144">
        <v>781</v>
      </c>
      <c r="K11" s="143">
        <v>475</v>
      </c>
      <c r="L11" s="143">
        <v>786</v>
      </c>
      <c r="M11" s="143">
        <v>836</v>
      </c>
      <c r="N11" s="1"/>
      <c r="O11" s="1"/>
      <c r="P11" s="1"/>
      <c r="Q11" s="1"/>
      <c r="R11" s="1"/>
      <c r="S11" s="1"/>
      <c r="T11" s="1"/>
      <c r="U11" s="1"/>
      <c r="V11" s="1"/>
      <c r="W11" s="1"/>
      <c r="X11" s="1"/>
      <c r="Y11" s="1"/>
      <c r="Z11" s="1"/>
      <c r="AA11" s="1"/>
    </row>
    <row r="12" spans="1:27" ht="17.100000000000001" customHeight="1" x14ac:dyDescent="0.25">
      <c r="A12" s="24" t="s">
        <v>105</v>
      </c>
      <c r="B12" s="182">
        <v>3</v>
      </c>
      <c r="C12" s="143">
        <v>0</v>
      </c>
      <c r="D12" s="144">
        <v>3</v>
      </c>
      <c r="E12" s="143">
        <v>3</v>
      </c>
      <c r="F12" s="143">
        <v>1</v>
      </c>
      <c r="G12" s="143">
        <v>9</v>
      </c>
      <c r="H12" s="107">
        <v>19</v>
      </c>
      <c r="I12" s="143">
        <v>18</v>
      </c>
      <c r="J12" s="144">
        <v>25</v>
      </c>
      <c r="K12" s="143">
        <v>25</v>
      </c>
      <c r="L12" s="143">
        <v>19</v>
      </c>
      <c r="M12" s="143">
        <v>37</v>
      </c>
      <c r="N12" s="1"/>
      <c r="O12" s="1"/>
      <c r="P12" s="1"/>
      <c r="Q12" s="1"/>
      <c r="R12" s="1"/>
      <c r="S12" s="1"/>
      <c r="T12" s="1"/>
      <c r="U12" s="1"/>
      <c r="V12" s="1"/>
      <c r="W12" s="1"/>
      <c r="X12" s="1"/>
      <c r="Y12" s="1"/>
      <c r="Z12" s="1"/>
      <c r="AA12" s="1"/>
    </row>
    <row r="13" spans="1:27" ht="17.100000000000001" customHeight="1" x14ac:dyDescent="0.25">
      <c r="A13" s="24" t="s">
        <v>136</v>
      </c>
      <c r="B13" s="182">
        <v>2</v>
      </c>
      <c r="C13" s="143">
        <v>1</v>
      </c>
      <c r="D13" s="144">
        <v>0</v>
      </c>
      <c r="E13" s="143">
        <v>6</v>
      </c>
      <c r="F13" s="143">
        <v>9</v>
      </c>
      <c r="G13" s="143">
        <v>8</v>
      </c>
      <c r="H13" s="107">
        <v>88</v>
      </c>
      <c r="I13" s="143">
        <v>73</v>
      </c>
      <c r="J13" s="144">
        <v>51</v>
      </c>
      <c r="K13" s="143">
        <v>96</v>
      </c>
      <c r="L13" s="143">
        <v>83</v>
      </c>
      <c r="M13" s="143">
        <v>59</v>
      </c>
      <c r="N13" s="1"/>
      <c r="O13" s="1"/>
      <c r="P13" s="1"/>
      <c r="Q13" s="1"/>
      <c r="R13" s="1"/>
      <c r="S13" s="1"/>
      <c r="T13" s="1"/>
      <c r="U13" s="1"/>
      <c r="V13" s="1"/>
      <c r="W13" s="1"/>
      <c r="X13" s="1"/>
      <c r="Y13" s="1"/>
      <c r="Z13" s="1"/>
      <c r="AA13" s="1"/>
    </row>
    <row r="14" spans="1:27" ht="17.100000000000001" customHeight="1" thickBot="1" x14ac:dyDescent="0.3">
      <c r="A14" s="11" t="s">
        <v>35</v>
      </c>
      <c r="B14" s="133">
        <f>SUM(B6:B13)</f>
        <v>120</v>
      </c>
      <c r="C14" s="134">
        <f t="shared" ref="C14:M14" si="0">SUM(C6:C13)</f>
        <v>91</v>
      </c>
      <c r="D14" s="149">
        <f t="shared" si="0"/>
        <v>105</v>
      </c>
      <c r="E14" s="134">
        <f t="shared" si="0"/>
        <v>533</v>
      </c>
      <c r="F14" s="134">
        <f t="shared" si="0"/>
        <v>533</v>
      </c>
      <c r="G14" s="134">
        <f t="shared" si="0"/>
        <v>559</v>
      </c>
      <c r="H14" s="133">
        <f t="shared" si="0"/>
        <v>10061</v>
      </c>
      <c r="I14" s="134">
        <f t="shared" si="0"/>
        <v>9644</v>
      </c>
      <c r="J14" s="149">
        <f t="shared" si="0"/>
        <v>9465</v>
      </c>
      <c r="K14" s="134">
        <f t="shared" si="0"/>
        <v>10714</v>
      </c>
      <c r="L14" s="134">
        <f t="shared" si="0"/>
        <v>10268</v>
      </c>
      <c r="M14" s="134">
        <f t="shared" si="0"/>
        <v>10129</v>
      </c>
      <c r="N14" s="1"/>
      <c r="O14" s="1"/>
      <c r="P14" s="1"/>
      <c r="Q14" s="1"/>
      <c r="R14" s="1"/>
      <c r="S14" s="1"/>
      <c r="T14" s="1"/>
      <c r="U14" s="1"/>
      <c r="V14" s="1"/>
      <c r="W14" s="1"/>
      <c r="X14" s="1"/>
      <c r="Y14" s="1"/>
      <c r="Z14" s="1"/>
      <c r="AA14" s="1"/>
    </row>
    <row r="15" spans="1:27" ht="13.5" customHeight="1" x14ac:dyDescent="0.25">
      <c r="A15" s="86" t="s">
        <v>175</v>
      </c>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86"/>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3">
      <c r="A17" s="13" t="s">
        <v>191</v>
      </c>
      <c r="B17" s="2"/>
      <c r="C17" s="2"/>
      <c r="D17" s="2"/>
      <c r="E17" s="1"/>
      <c r="F17" s="1"/>
      <c r="G17" s="1"/>
      <c r="H17" s="1"/>
      <c r="I17" s="1"/>
      <c r="J17" s="1"/>
      <c r="K17" s="1"/>
      <c r="L17" s="1"/>
      <c r="M17" s="1"/>
      <c r="N17" s="1"/>
      <c r="O17" s="1"/>
      <c r="P17" s="1"/>
      <c r="R17" s="1"/>
      <c r="S17" s="1"/>
      <c r="T17" s="1"/>
      <c r="U17" s="1"/>
      <c r="V17" s="1"/>
      <c r="W17" s="1"/>
      <c r="X17" s="1"/>
      <c r="Y17" s="1"/>
      <c r="Z17" s="1"/>
      <c r="AA17" s="1"/>
    </row>
    <row r="18" spans="1:27" ht="10.5" customHeight="1" thickBot="1" x14ac:dyDescent="0.3">
      <c r="A18" s="2"/>
      <c r="B18" s="2"/>
      <c r="C18" s="2"/>
      <c r="D18" s="2"/>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270" t="str">
        <f>+'1'!A4</f>
        <v>Janeiro-março</v>
      </c>
      <c r="B19" s="258" t="s">
        <v>31</v>
      </c>
      <c r="C19" s="259"/>
      <c r="D19" s="260"/>
      <c r="E19" s="259" t="s">
        <v>18</v>
      </c>
      <c r="F19" s="259"/>
      <c r="G19" s="259"/>
      <c r="H19" s="258" t="s">
        <v>20</v>
      </c>
      <c r="I19" s="259"/>
      <c r="J19" s="260"/>
      <c r="K19" s="259" t="s">
        <v>141</v>
      </c>
      <c r="L19" s="259"/>
      <c r="M19" s="259"/>
      <c r="N19" s="1"/>
      <c r="O19" s="1"/>
      <c r="P19" s="1"/>
      <c r="Q19" s="1"/>
      <c r="R19" s="1"/>
      <c r="S19" s="1"/>
      <c r="T19" s="1"/>
      <c r="U19" s="1"/>
      <c r="V19" s="1"/>
      <c r="W19" s="1"/>
      <c r="X19" s="1"/>
      <c r="Y19" s="1"/>
      <c r="Z19" s="1"/>
      <c r="AA19" s="1"/>
    </row>
    <row r="20" spans="1:27" ht="18.899999999999999" customHeight="1" x14ac:dyDescent="0.25">
      <c r="A20" s="270"/>
      <c r="B20" s="272" t="s">
        <v>146</v>
      </c>
      <c r="C20" s="271"/>
      <c r="D20" s="271"/>
      <c r="E20" s="271"/>
      <c r="F20" s="271"/>
      <c r="G20" s="271"/>
      <c r="H20" s="271"/>
      <c r="I20" s="271"/>
      <c r="J20" s="271"/>
      <c r="K20" s="271"/>
      <c r="L20" s="271"/>
      <c r="M20" s="271"/>
      <c r="N20" s="1"/>
      <c r="O20" s="1"/>
      <c r="P20" s="1"/>
      <c r="Q20" s="1"/>
      <c r="R20" s="1"/>
      <c r="S20" s="1"/>
      <c r="T20" s="1"/>
      <c r="U20" s="1"/>
      <c r="V20" s="1"/>
      <c r="W20" s="1"/>
      <c r="X20" s="1"/>
      <c r="Y20" s="1"/>
      <c r="Z20" s="1"/>
      <c r="AA20" s="1"/>
    </row>
    <row r="21" spans="1:27" ht="18.899999999999999" customHeight="1" x14ac:dyDescent="0.25">
      <c r="A21" s="5"/>
      <c r="B21" s="32" t="s">
        <v>207</v>
      </c>
      <c r="C21" s="32" t="s">
        <v>208</v>
      </c>
      <c r="D21" s="32"/>
      <c r="E21" s="32" t="s">
        <v>207</v>
      </c>
      <c r="F21" s="32" t="s">
        <v>208</v>
      </c>
      <c r="G21" s="33"/>
      <c r="H21" s="32" t="s">
        <v>207</v>
      </c>
      <c r="I21" s="32" t="s">
        <v>208</v>
      </c>
      <c r="J21" s="33"/>
      <c r="K21" s="32" t="s">
        <v>207</v>
      </c>
      <c r="L21" s="32" t="s">
        <v>208</v>
      </c>
      <c r="M21" s="32"/>
      <c r="N21" s="1"/>
      <c r="O21" s="1"/>
      <c r="P21" s="1"/>
      <c r="Q21" s="1"/>
      <c r="R21" s="1"/>
      <c r="S21" s="1"/>
      <c r="T21" s="1"/>
      <c r="U21" s="1"/>
      <c r="V21" s="1"/>
      <c r="W21" s="1"/>
      <c r="X21" s="1"/>
      <c r="Y21" s="1"/>
      <c r="Z21" s="1"/>
      <c r="AA21" s="1"/>
    </row>
    <row r="22" spans="1:27" ht="17.100000000000001" customHeight="1" x14ac:dyDescent="0.25">
      <c r="A22" s="34" t="s">
        <v>103</v>
      </c>
      <c r="B22" s="119">
        <f>(D6/B6)-1</f>
        <v>-0.34782608695652173</v>
      </c>
      <c r="C22" s="120">
        <f>(D6/C6)-1</f>
        <v>0.66666666666666674</v>
      </c>
      <c r="D22" s="152"/>
      <c r="E22" s="123">
        <f>(G6/E6)-1</f>
        <v>-0.38356164383561642</v>
      </c>
      <c r="F22" s="123">
        <f>(G6/F6)-1</f>
        <v>1.1235955056179803E-2</v>
      </c>
      <c r="G22" s="121"/>
      <c r="H22" s="119">
        <f>(J6/H6)-1</f>
        <v>-0.16654598117306296</v>
      </c>
      <c r="I22" s="120">
        <f>(J6/I6)-1</f>
        <v>-4.718543046357615E-2</v>
      </c>
      <c r="J22" s="152"/>
      <c r="K22" s="123">
        <f>(M6/K6)-1</f>
        <v>-0.18967741935483873</v>
      </c>
      <c r="L22" s="123">
        <f>(M6/L6)-1</f>
        <v>-3.8284839203675314E-2</v>
      </c>
      <c r="M22" s="1"/>
      <c r="N22" s="1"/>
      <c r="O22" s="1"/>
      <c r="P22" s="1"/>
      <c r="Q22" s="1"/>
      <c r="R22" s="1"/>
      <c r="S22" s="1"/>
      <c r="T22" s="1"/>
      <c r="U22" s="1"/>
      <c r="V22" s="1"/>
      <c r="W22" s="1"/>
      <c r="X22" s="1"/>
      <c r="Y22" s="1"/>
      <c r="Z22" s="1"/>
      <c r="AA22" s="1"/>
    </row>
    <row r="23" spans="1:27" ht="17.100000000000001" customHeight="1" x14ac:dyDescent="0.25">
      <c r="A23" s="34" t="s">
        <v>134</v>
      </c>
      <c r="B23" s="122">
        <f t="shared" ref="B23:B30" si="1">(D7/B7)-1</f>
        <v>5.555555555555558E-2</v>
      </c>
      <c r="C23" s="123">
        <f>(D7/C7)-1</f>
        <v>0.35714285714285721</v>
      </c>
      <c r="D23" s="124"/>
      <c r="E23" s="123">
        <f t="shared" ref="E23:E30" si="2">(G7/E7)-1</f>
        <v>9.5022624434389247E-2</v>
      </c>
      <c r="F23" s="123">
        <f>(G7/F7)-1</f>
        <v>3.8626609442059978E-2</v>
      </c>
      <c r="G23" s="121"/>
      <c r="H23" s="122">
        <f t="shared" ref="H23:H30" si="3">(J7/H7)-1</f>
        <v>-9.5593220338983098E-2</v>
      </c>
      <c r="I23" s="123">
        <f>(J7/I7)-1</f>
        <v>-1.3496025143279744E-2</v>
      </c>
      <c r="J23" s="124"/>
      <c r="K23" s="123">
        <f t="shared" ref="K23:K30" si="4">(M7/K7)-1</f>
        <v>-8.7449392712550589E-2</v>
      </c>
      <c r="L23" s="123">
        <f>(M7/L7)-1</f>
        <v>-8.6206896551723755E-3</v>
      </c>
      <c r="M23" s="1"/>
      <c r="N23" s="1"/>
      <c r="O23" s="1"/>
      <c r="P23" s="1"/>
      <c r="Q23" s="1"/>
      <c r="R23" s="1"/>
      <c r="S23" s="1"/>
      <c r="T23" s="1"/>
      <c r="U23" s="1"/>
      <c r="V23" s="1"/>
      <c r="W23" s="1"/>
      <c r="X23" s="1"/>
      <c r="Y23" s="1"/>
      <c r="Z23" s="1"/>
      <c r="AA23" s="1"/>
    </row>
    <row r="24" spans="1:27" ht="17.100000000000001" customHeight="1" x14ac:dyDescent="0.25">
      <c r="A24" s="34" t="s">
        <v>135</v>
      </c>
      <c r="B24" s="122">
        <f t="shared" si="1"/>
        <v>0.5</v>
      </c>
      <c r="C24" s="123">
        <f t="shared" ref="C24:C30" si="5">(D8/C8)-1</f>
        <v>0.5</v>
      </c>
      <c r="D24" s="124"/>
      <c r="E24" s="123">
        <f t="shared" si="2"/>
        <v>0.19999999999999996</v>
      </c>
      <c r="F24" s="123">
        <f t="shared" ref="F24:F30" si="6">(G8/F8)-1</f>
        <v>-0.45454545454545459</v>
      </c>
      <c r="G24" s="121"/>
      <c r="H24" s="122">
        <f t="shared" si="3"/>
        <v>-0.11940298507462688</v>
      </c>
      <c r="I24" s="123">
        <f t="shared" ref="I24:I30" si="7">(J8/I8)-1</f>
        <v>7.2727272727272751E-2</v>
      </c>
      <c r="J24" s="124"/>
      <c r="K24" s="123">
        <f t="shared" si="4"/>
        <v>-9.9290780141844004E-2</v>
      </c>
      <c r="L24" s="123">
        <f t="shared" ref="L24:L30" si="8">(M8/L8)-1</f>
        <v>3.2520325203251987E-2</v>
      </c>
      <c r="M24" s="1"/>
      <c r="N24" s="1"/>
      <c r="O24" s="1"/>
      <c r="P24" s="1"/>
      <c r="Q24" s="1"/>
      <c r="R24" s="1"/>
      <c r="S24" s="1"/>
      <c r="T24" s="1"/>
      <c r="U24" s="1"/>
      <c r="V24" s="1"/>
      <c r="W24" s="1"/>
      <c r="X24" s="1"/>
      <c r="Y24" s="1"/>
      <c r="Z24" s="1"/>
      <c r="AA24" s="1"/>
    </row>
    <row r="25" spans="1:27" ht="17.100000000000001" customHeight="1" x14ac:dyDescent="0.25">
      <c r="A25" s="34" t="s">
        <v>130</v>
      </c>
      <c r="B25" s="122">
        <f t="shared" si="1"/>
        <v>-0.4</v>
      </c>
      <c r="C25" s="123">
        <f t="shared" si="5"/>
        <v>0.5</v>
      </c>
      <c r="D25" s="124"/>
      <c r="E25" s="123">
        <f t="shared" si="2"/>
        <v>-0.13793103448275867</v>
      </c>
      <c r="F25" s="123">
        <f t="shared" si="6"/>
        <v>0.19047619047619047</v>
      </c>
      <c r="G25" s="121"/>
      <c r="H25" s="122">
        <f t="shared" si="3"/>
        <v>-0.60672268907563032</v>
      </c>
      <c r="I25" s="123">
        <f t="shared" si="7"/>
        <v>-0.2277227722772277</v>
      </c>
      <c r="J25" s="124"/>
      <c r="K25" s="123">
        <f t="shared" si="4"/>
        <v>-0.58346581875993642</v>
      </c>
      <c r="L25" s="123">
        <f t="shared" si="8"/>
        <v>-0.19631901840490795</v>
      </c>
      <c r="M25" s="1"/>
      <c r="N25" s="1"/>
      <c r="O25" s="1"/>
      <c r="P25" s="1"/>
      <c r="Q25" s="1"/>
      <c r="R25" s="1"/>
      <c r="S25" s="1"/>
      <c r="T25" s="1"/>
      <c r="U25" s="1"/>
      <c r="V25" s="1"/>
      <c r="W25" s="1"/>
      <c r="X25" s="1"/>
      <c r="Y25" s="1"/>
      <c r="Z25" s="1"/>
      <c r="AA25" s="1"/>
    </row>
    <row r="26" spans="1:27" ht="17.100000000000001" customHeight="1" x14ac:dyDescent="0.25">
      <c r="A26" s="34" t="s">
        <v>129</v>
      </c>
      <c r="B26" s="122">
        <f t="shared" si="1"/>
        <v>-0.26923076923076927</v>
      </c>
      <c r="C26" s="123">
        <f t="shared" si="5"/>
        <v>-0.29629629629629628</v>
      </c>
      <c r="D26" s="124"/>
      <c r="E26" s="123">
        <f t="shared" si="2"/>
        <v>0.27722772277227725</v>
      </c>
      <c r="F26" s="123">
        <f t="shared" si="6"/>
        <v>-1.5267175572519109E-2</v>
      </c>
      <c r="G26" s="121"/>
      <c r="H26" s="122">
        <f t="shared" si="3"/>
        <v>0.18248663101604268</v>
      </c>
      <c r="I26" s="123">
        <f t="shared" si="7"/>
        <v>-7.8519349411104722E-3</v>
      </c>
      <c r="J26" s="124"/>
      <c r="K26" s="123">
        <f t="shared" si="4"/>
        <v>0.18114602587800377</v>
      </c>
      <c r="L26" s="123">
        <f t="shared" si="8"/>
        <v>-1.2364760432766575E-2</v>
      </c>
      <c r="M26" s="1"/>
      <c r="N26" s="1"/>
      <c r="O26" s="1"/>
      <c r="P26" s="1"/>
      <c r="Q26" s="1"/>
      <c r="R26" s="1"/>
      <c r="S26" s="1"/>
      <c r="T26" s="1"/>
      <c r="U26" s="1"/>
      <c r="V26" s="1"/>
      <c r="W26" s="1"/>
      <c r="X26" s="1"/>
      <c r="Y26" s="1"/>
      <c r="Z26" s="1"/>
      <c r="AA26" s="1"/>
    </row>
    <row r="27" spans="1:27" ht="17.100000000000001" customHeight="1" x14ac:dyDescent="0.25">
      <c r="A27" s="34" t="s">
        <v>104</v>
      </c>
      <c r="B27" s="122">
        <f t="shared" si="1"/>
        <v>0</v>
      </c>
      <c r="C27" s="123">
        <f t="shared" si="5"/>
        <v>-0.375</v>
      </c>
      <c r="D27" s="124"/>
      <c r="E27" s="123">
        <f t="shared" si="2"/>
        <v>1.2727272727272729</v>
      </c>
      <c r="F27" s="123">
        <f t="shared" si="6"/>
        <v>0.31578947368421062</v>
      </c>
      <c r="G27" s="121"/>
      <c r="H27" s="122">
        <f t="shared" si="3"/>
        <v>0.7433035714285714</v>
      </c>
      <c r="I27" s="123">
        <f t="shared" si="7"/>
        <v>5.5405405405405395E-2</v>
      </c>
      <c r="J27" s="124"/>
      <c r="K27" s="123">
        <f t="shared" si="4"/>
        <v>0.76</v>
      </c>
      <c r="L27" s="123">
        <f t="shared" si="8"/>
        <v>6.3613231552162919E-2</v>
      </c>
      <c r="M27" s="1"/>
      <c r="N27" s="1"/>
      <c r="O27" s="1"/>
      <c r="P27" s="1"/>
      <c r="Q27" s="1"/>
      <c r="R27" s="1"/>
      <c r="S27" s="1"/>
      <c r="T27" s="1"/>
      <c r="U27" s="1"/>
      <c r="V27" s="1"/>
      <c r="W27" s="1"/>
      <c r="X27" s="1"/>
      <c r="Y27" s="1"/>
      <c r="Z27" s="1"/>
      <c r="AA27" s="1"/>
    </row>
    <row r="28" spans="1:27" ht="17.100000000000001" customHeight="1" x14ac:dyDescent="0.25">
      <c r="A28" s="34" t="s">
        <v>105</v>
      </c>
      <c r="B28" s="122">
        <f t="shared" si="1"/>
        <v>0</v>
      </c>
      <c r="C28" s="123" t="s">
        <v>132</v>
      </c>
      <c r="D28" s="124"/>
      <c r="E28" s="123">
        <f t="shared" si="2"/>
        <v>2</v>
      </c>
      <c r="F28" s="123">
        <f>(G12/F12)-1</f>
        <v>8</v>
      </c>
      <c r="G28" s="121"/>
      <c r="H28" s="122">
        <f t="shared" si="3"/>
        <v>0.31578947368421062</v>
      </c>
      <c r="I28" s="123">
        <f>(J12/I12)-1</f>
        <v>0.38888888888888884</v>
      </c>
      <c r="J28" s="124"/>
      <c r="K28" s="123">
        <f t="shared" si="4"/>
        <v>0.48</v>
      </c>
      <c r="L28" s="123">
        <f>(M12/L12)-1</f>
        <v>0.94736842105263164</v>
      </c>
      <c r="M28" s="1"/>
      <c r="N28" s="1"/>
      <c r="O28" s="1"/>
      <c r="P28" s="1"/>
      <c r="Q28" s="1"/>
      <c r="R28" s="1"/>
      <c r="S28" s="1"/>
      <c r="T28" s="1"/>
      <c r="U28" s="1"/>
      <c r="V28" s="1"/>
      <c r="W28" s="1"/>
      <c r="X28" s="1"/>
      <c r="Y28" s="1"/>
      <c r="Z28" s="1"/>
      <c r="AA28" s="1"/>
    </row>
    <row r="29" spans="1:27" ht="17.100000000000001" customHeight="1" x14ac:dyDescent="0.25">
      <c r="A29" s="24" t="s">
        <v>136</v>
      </c>
      <c r="B29" s="122">
        <f t="shared" si="1"/>
        <v>-1</v>
      </c>
      <c r="C29" s="123">
        <f t="shared" si="5"/>
        <v>-1</v>
      </c>
      <c r="D29" s="124"/>
      <c r="E29" s="123">
        <f t="shared" si="2"/>
        <v>0.33333333333333326</v>
      </c>
      <c r="F29" s="123">
        <f t="shared" si="6"/>
        <v>-0.11111111111111116</v>
      </c>
      <c r="G29" s="121"/>
      <c r="H29" s="122">
        <f t="shared" si="3"/>
        <v>-0.42045454545454541</v>
      </c>
      <c r="I29" s="123">
        <f t="shared" si="7"/>
        <v>-0.30136986301369861</v>
      </c>
      <c r="J29" s="124"/>
      <c r="K29" s="123">
        <f t="shared" si="4"/>
        <v>-0.38541666666666663</v>
      </c>
      <c r="L29" s="123">
        <f t="shared" si="8"/>
        <v>-0.28915662650602414</v>
      </c>
      <c r="M29" s="1"/>
      <c r="N29" s="1"/>
      <c r="O29" s="1"/>
      <c r="P29" s="1"/>
      <c r="Q29" s="1"/>
      <c r="R29" s="1"/>
      <c r="S29" s="1"/>
      <c r="T29" s="1"/>
      <c r="U29" s="1"/>
      <c r="V29" s="1"/>
      <c r="W29" s="1"/>
      <c r="X29" s="1"/>
      <c r="Y29" s="1"/>
      <c r="Z29" s="1"/>
      <c r="AA29" s="1"/>
    </row>
    <row r="30" spans="1:27" ht="17.100000000000001" customHeight="1" thickBot="1" x14ac:dyDescent="0.3">
      <c r="A30" s="11" t="s">
        <v>35</v>
      </c>
      <c r="B30" s="183">
        <f t="shared" si="1"/>
        <v>-0.125</v>
      </c>
      <c r="C30" s="184">
        <f t="shared" si="5"/>
        <v>0.15384615384615374</v>
      </c>
      <c r="D30" s="185"/>
      <c r="E30" s="126">
        <f t="shared" si="2"/>
        <v>4.8780487804878092E-2</v>
      </c>
      <c r="F30" s="126">
        <f t="shared" si="6"/>
        <v>4.8780487804878092E-2</v>
      </c>
      <c r="G30" s="178"/>
      <c r="H30" s="125">
        <f t="shared" si="3"/>
        <v>-5.9238644269953289E-2</v>
      </c>
      <c r="I30" s="126">
        <f t="shared" si="7"/>
        <v>-1.8560763168809613E-2</v>
      </c>
      <c r="J30" s="185"/>
      <c r="K30" s="126">
        <f t="shared" si="4"/>
        <v>-5.4601456038827711E-2</v>
      </c>
      <c r="L30" s="126">
        <f t="shared" si="8"/>
        <v>-1.3537202960654415E-2</v>
      </c>
      <c r="M30" s="35"/>
      <c r="N30" s="1"/>
      <c r="O30" s="1"/>
      <c r="P30" s="1"/>
      <c r="Q30" s="1"/>
      <c r="R30" s="1"/>
      <c r="S30" s="1"/>
      <c r="T30" s="1"/>
      <c r="U30" s="1"/>
      <c r="V30" s="1"/>
      <c r="W30" s="1"/>
      <c r="X30" s="1"/>
      <c r="Y30" s="1"/>
      <c r="Z30" s="1"/>
      <c r="AA30" s="1"/>
    </row>
    <row r="31" spans="1:27" ht="14.25" customHeight="1" x14ac:dyDescent="0.25">
      <c r="A31" s="86" t="s">
        <v>175</v>
      </c>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899999999999999"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8.899999999999999"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8.899999999999999"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8" spans="1:27" x14ac:dyDescent="0.25">
      <c r="G38" s="1"/>
    </row>
    <row r="49" spans="9:9" x14ac:dyDescent="0.25">
      <c r="I49" s="1"/>
    </row>
  </sheetData>
  <mergeCells count="11">
    <mergeCell ref="A19:A20"/>
    <mergeCell ref="B20:M20"/>
    <mergeCell ref="B19:D19"/>
    <mergeCell ref="E19:G19"/>
    <mergeCell ref="H19:J19"/>
    <mergeCell ref="K19:M19"/>
    <mergeCell ref="A4:A5"/>
    <mergeCell ref="B4:D4"/>
    <mergeCell ref="E4:G4"/>
    <mergeCell ref="H4:J4"/>
    <mergeCell ref="K4:M4"/>
  </mergeCells>
  <printOptions horizontalCentered="1"/>
  <pageMargins left="0.23622047244094491" right="0.23622047244094491" top="0.74803149606299213" bottom="0.74803149606299213" header="0.31496062992125984" footer="0.31496062992125984"/>
  <pageSetup paperSize="9" scale="85" orientation="portrait" verticalDpi="0" r:id="rId1"/>
  <ignoredErrors>
    <ignoredError sqref="B14:J14 K14:M14"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BB81-201F-4795-B442-0FFD469FC0C9}">
  <sheetPr>
    <pageSetUpPr fitToPage="1"/>
  </sheetPr>
  <dimension ref="A2:S38"/>
  <sheetViews>
    <sheetView showGridLines="0" zoomScaleNormal="100" workbookViewId="0">
      <selection activeCell="C2" sqref="C2"/>
    </sheetView>
  </sheetViews>
  <sheetFormatPr defaultColWidth="9.109375" defaultRowHeight="12" x14ac:dyDescent="0.25"/>
  <cols>
    <col min="1" max="1" width="33.109375" style="3" customWidth="1"/>
    <col min="2" max="2" width="68.33203125" style="3" customWidth="1"/>
    <col min="3" max="3" width="10" style="3" customWidth="1"/>
    <col min="4" max="4" width="9.6640625" style="3" customWidth="1"/>
    <col min="5" max="5" width="8.33203125" style="3" customWidth="1"/>
    <col min="6" max="6" width="9.33203125" style="3" customWidth="1"/>
    <col min="7" max="7" width="11.44140625" style="3" customWidth="1"/>
    <col min="8" max="8" width="2.6640625" style="3" customWidth="1"/>
    <col min="9" max="16384" width="9.109375" style="3"/>
  </cols>
  <sheetData>
    <row r="2" spans="1:19" ht="14.4" x14ac:dyDescent="0.3">
      <c r="A2" s="13" t="s">
        <v>209</v>
      </c>
      <c r="B2" s="14"/>
      <c r="C2" s="2"/>
      <c r="D2" s="2"/>
      <c r="E2" s="2"/>
      <c r="F2" s="2"/>
      <c r="G2" s="1"/>
      <c r="H2" s="1"/>
      <c r="I2" s="1"/>
      <c r="J2" s="1"/>
      <c r="K2" s="1"/>
      <c r="L2" s="1"/>
      <c r="M2" s="1"/>
      <c r="N2" s="1"/>
      <c r="O2" s="1"/>
      <c r="P2" s="1"/>
      <c r="Q2" s="1"/>
      <c r="R2" s="1"/>
      <c r="S2" s="1"/>
    </row>
    <row r="3" spans="1:19" ht="14.4" x14ac:dyDescent="0.3">
      <c r="A3" s="13"/>
      <c r="B3" s="14"/>
      <c r="C3" s="2"/>
      <c r="D3" s="2"/>
      <c r="E3" s="2"/>
      <c r="F3" s="2"/>
      <c r="G3" s="1"/>
      <c r="H3" s="1"/>
      <c r="I3" s="1"/>
      <c r="J3" s="1"/>
      <c r="K3" s="1"/>
      <c r="L3" s="1"/>
      <c r="M3" s="1"/>
      <c r="N3" s="1"/>
      <c r="O3" s="1"/>
      <c r="P3" s="1"/>
      <c r="Q3" s="1"/>
      <c r="R3" s="1"/>
      <c r="S3" s="1"/>
    </row>
    <row r="4" spans="1:19" ht="24.6" customHeight="1" x14ac:dyDescent="0.25">
      <c r="A4" s="28" t="s">
        <v>158</v>
      </c>
      <c r="B4" s="29" t="s">
        <v>159</v>
      </c>
      <c r="C4" s="30" t="s">
        <v>161</v>
      </c>
      <c r="D4" s="30" t="s">
        <v>201</v>
      </c>
      <c r="E4" s="30" t="s">
        <v>156</v>
      </c>
      <c r="F4" s="30" t="s">
        <v>201</v>
      </c>
      <c r="G4" s="30" t="s">
        <v>210</v>
      </c>
      <c r="H4" s="1"/>
      <c r="I4" s="1"/>
      <c r="J4" s="1"/>
      <c r="K4" s="1"/>
      <c r="L4" s="1"/>
      <c r="M4" s="1"/>
      <c r="N4" s="1"/>
      <c r="O4" s="1"/>
      <c r="P4" s="1"/>
      <c r="Q4" s="1"/>
      <c r="R4" s="1"/>
      <c r="S4" s="1"/>
    </row>
    <row r="5" spans="1:19" ht="12.6" customHeight="1" x14ac:dyDescent="0.25">
      <c r="A5" s="28"/>
      <c r="B5" s="29"/>
      <c r="C5" s="30"/>
      <c r="D5" s="30">
        <v>2026</v>
      </c>
      <c r="E5" s="30"/>
      <c r="F5" s="30">
        <v>2019</v>
      </c>
      <c r="G5" s="30"/>
      <c r="H5" s="1"/>
      <c r="I5" s="1"/>
      <c r="J5" s="1"/>
      <c r="K5" s="1"/>
      <c r="L5" s="1"/>
      <c r="M5" s="1"/>
      <c r="N5" s="1"/>
      <c r="O5" s="1"/>
      <c r="P5" s="1"/>
      <c r="Q5" s="1"/>
      <c r="R5" s="1"/>
      <c r="S5" s="1"/>
    </row>
    <row r="6" spans="1:19" ht="20.399999999999999" customHeight="1" thickBot="1" x14ac:dyDescent="0.3">
      <c r="A6" s="227" t="s">
        <v>215</v>
      </c>
      <c r="B6" s="228" t="s">
        <v>216</v>
      </c>
      <c r="C6" s="229">
        <v>39</v>
      </c>
      <c r="D6" s="229">
        <v>39</v>
      </c>
      <c r="E6" s="230">
        <v>0.37142857142857144</v>
      </c>
      <c r="F6" s="229">
        <v>56</v>
      </c>
      <c r="G6" s="230">
        <v>-0.3035714285714286</v>
      </c>
      <c r="H6" s="1"/>
      <c r="I6" s="1"/>
      <c r="J6" s="1"/>
      <c r="K6" s="1"/>
      <c r="L6" s="1"/>
      <c r="M6" s="1"/>
      <c r="N6" s="1"/>
      <c r="O6" s="1"/>
      <c r="P6" s="1"/>
      <c r="Q6" s="1"/>
      <c r="R6" s="1"/>
      <c r="S6" s="1"/>
    </row>
    <row r="7" spans="1:19" ht="20.399999999999999" customHeight="1" x14ac:dyDescent="0.25">
      <c r="A7" s="279" t="s">
        <v>217</v>
      </c>
      <c r="B7" s="231" t="s">
        <v>155</v>
      </c>
      <c r="C7" s="232">
        <v>3</v>
      </c>
      <c r="D7" s="232">
        <v>3</v>
      </c>
      <c r="E7" s="233">
        <v>2.8571428571428571E-2</v>
      </c>
      <c r="F7" s="232">
        <v>1</v>
      </c>
      <c r="G7" s="233">
        <v>2</v>
      </c>
      <c r="H7" s="1"/>
      <c r="I7" s="1"/>
      <c r="J7" s="1"/>
      <c r="K7" s="1"/>
      <c r="L7" s="1"/>
      <c r="M7" s="1"/>
      <c r="N7" s="1"/>
      <c r="O7" s="1"/>
      <c r="P7" s="1"/>
      <c r="Q7" s="1"/>
      <c r="R7" s="1"/>
      <c r="S7" s="1"/>
    </row>
    <row r="8" spans="1:19" ht="20.399999999999999" customHeight="1" x14ac:dyDescent="0.25">
      <c r="A8" s="280"/>
      <c r="B8" s="234" t="s">
        <v>219</v>
      </c>
      <c r="C8" s="235">
        <v>2</v>
      </c>
      <c r="D8" s="235">
        <v>2</v>
      </c>
      <c r="E8" s="236">
        <v>1.9047619047619049E-2</v>
      </c>
      <c r="F8" s="235">
        <v>0</v>
      </c>
      <c r="G8" s="236" t="s">
        <v>132</v>
      </c>
      <c r="H8" s="1"/>
      <c r="I8" s="1"/>
      <c r="J8" s="1"/>
      <c r="K8" s="1"/>
      <c r="L8" s="1"/>
      <c r="M8" s="1"/>
      <c r="N8" s="1"/>
      <c r="O8" s="1"/>
      <c r="P8" s="1"/>
      <c r="Q8" s="1"/>
      <c r="R8" s="1"/>
      <c r="S8" s="1"/>
    </row>
    <row r="9" spans="1:19" ht="20.399999999999999" customHeight="1" x14ac:dyDescent="0.25">
      <c r="A9" s="280"/>
      <c r="B9" s="234" t="s">
        <v>154</v>
      </c>
      <c r="C9" s="235">
        <v>1</v>
      </c>
      <c r="D9" s="235">
        <v>1</v>
      </c>
      <c r="E9" s="236">
        <v>9.5238095238095247E-3</v>
      </c>
      <c r="F9" s="235">
        <v>10</v>
      </c>
      <c r="G9" s="236">
        <v>-0.9</v>
      </c>
      <c r="H9" s="1"/>
      <c r="I9" s="1"/>
      <c r="J9" s="1"/>
      <c r="K9" s="1"/>
      <c r="L9" s="1"/>
      <c r="M9" s="1"/>
      <c r="N9" s="1"/>
      <c r="O9" s="1"/>
      <c r="P9" s="1"/>
      <c r="Q9" s="1"/>
      <c r="R9" s="1"/>
      <c r="S9" s="1"/>
    </row>
    <row r="10" spans="1:19" ht="20.399999999999999" customHeight="1" x14ac:dyDescent="0.25">
      <c r="A10" s="280"/>
      <c r="B10" s="234" t="s">
        <v>197</v>
      </c>
      <c r="C10" s="235">
        <v>1</v>
      </c>
      <c r="D10" s="235">
        <v>1</v>
      </c>
      <c r="E10" s="236">
        <v>9.5238095238095247E-3</v>
      </c>
      <c r="F10" s="235">
        <v>0</v>
      </c>
      <c r="G10" s="236" t="s">
        <v>132</v>
      </c>
      <c r="H10" s="1"/>
      <c r="I10" s="1"/>
      <c r="J10" s="1"/>
      <c r="K10" s="1"/>
      <c r="L10" s="1"/>
      <c r="M10" s="1"/>
      <c r="N10" s="1"/>
      <c r="O10" s="1"/>
      <c r="P10" s="1"/>
      <c r="Q10" s="1"/>
      <c r="R10" s="1"/>
      <c r="S10" s="1"/>
    </row>
    <row r="11" spans="1:19" ht="20.399999999999999" customHeight="1" x14ac:dyDescent="0.25">
      <c r="A11" s="280"/>
      <c r="B11" s="237" t="s">
        <v>174</v>
      </c>
      <c r="C11" s="235">
        <v>1</v>
      </c>
      <c r="D11" s="235">
        <v>1</v>
      </c>
      <c r="E11" s="236">
        <v>9.5238095238095247E-3</v>
      </c>
      <c r="F11" s="235">
        <v>0</v>
      </c>
      <c r="G11" s="236" t="s">
        <v>132</v>
      </c>
      <c r="H11" s="1"/>
      <c r="I11" s="1"/>
      <c r="J11" s="1"/>
      <c r="K11" s="1"/>
      <c r="L11" s="1"/>
      <c r="M11" s="1"/>
      <c r="N11" s="1"/>
      <c r="O11" s="1"/>
      <c r="P11" s="1"/>
      <c r="Q11" s="1"/>
      <c r="R11" s="1"/>
      <c r="S11" s="1"/>
    </row>
    <row r="12" spans="1:19" ht="20.399999999999999" customHeight="1" x14ac:dyDescent="0.25">
      <c r="A12" s="280"/>
      <c r="B12" s="237" t="s">
        <v>198</v>
      </c>
      <c r="C12" s="235">
        <v>1</v>
      </c>
      <c r="D12" s="235">
        <v>1</v>
      </c>
      <c r="E12" s="236">
        <v>9.5238095238095247E-3</v>
      </c>
      <c r="F12" s="235">
        <v>1</v>
      </c>
      <c r="G12" s="236">
        <v>0</v>
      </c>
      <c r="H12" s="1"/>
      <c r="I12" s="1"/>
      <c r="J12" s="1"/>
      <c r="K12" s="1"/>
      <c r="L12" s="1"/>
      <c r="M12" s="1"/>
      <c r="N12" s="1"/>
      <c r="O12" s="1"/>
      <c r="P12" s="1"/>
      <c r="Q12" s="1"/>
      <c r="R12" s="1"/>
      <c r="S12" s="1"/>
    </row>
    <row r="13" spans="1:19" ht="20.399999999999999" customHeight="1" x14ac:dyDescent="0.25">
      <c r="A13" s="280"/>
      <c r="B13" s="237" t="s">
        <v>218</v>
      </c>
      <c r="C13" s="235">
        <v>1</v>
      </c>
      <c r="D13" s="235">
        <v>1</v>
      </c>
      <c r="E13" s="236">
        <v>9.5238095238095247E-3</v>
      </c>
      <c r="F13" s="235">
        <v>0</v>
      </c>
      <c r="G13" s="236" t="s">
        <v>132</v>
      </c>
      <c r="H13" s="1"/>
      <c r="I13" s="1"/>
      <c r="J13" s="1"/>
      <c r="K13" s="1"/>
      <c r="L13" s="1"/>
      <c r="M13" s="1"/>
      <c r="N13" s="1"/>
      <c r="O13" s="1"/>
      <c r="P13" s="1"/>
      <c r="Q13" s="1"/>
      <c r="R13" s="1"/>
      <c r="S13" s="1"/>
    </row>
    <row r="14" spans="1:19" ht="20.399999999999999" customHeight="1" x14ac:dyDescent="0.25">
      <c r="A14" s="280"/>
      <c r="B14" s="237" t="s">
        <v>199</v>
      </c>
      <c r="C14" s="235">
        <v>0</v>
      </c>
      <c r="D14" s="235">
        <v>0</v>
      </c>
      <c r="E14" s="236">
        <v>0</v>
      </c>
      <c r="F14" s="235">
        <v>1</v>
      </c>
      <c r="G14" s="236">
        <v>-1</v>
      </c>
      <c r="H14" s="1"/>
      <c r="I14" s="1"/>
      <c r="J14" s="1"/>
      <c r="K14" s="1"/>
      <c r="L14" s="1"/>
      <c r="M14" s="1"/>
      <c r="N14" s="1"/>
      <c r="O14" s="1"/>
      <c r="P14" s="1"/>
      <c r="Q14" s="1"/>
      <c r="R14" s="1"/>
      <c r="S14" s="1"/>
    </row>
    <row r="15" spans="1:19" ht="20.399999999999999" customHeight="1" thickBot="1" x14ac:dyDescent="0.3">
      <c r="A15" s="281"/>
      <c r="B15" s="238" t="s">
        <v>157</v>
      </c>
      <c r="C15" s="239" t="s">
        <v>220</v>
      </c>
      <c r="D15" s="239">
        <v>10</v>
      </c>
      <c r="E15" s="240">
        <v>9.5238095238095233E-2</v>
      </c>
      <c r="F15" s="239">
        <v>13</v>
      </c>
      <c r="G15" s="240">
        <v>-0.23076923076923073</v>
      </c>
      <c r="H15" s="1"/>
      <c r="I15" s="1"/>
      <c r="J15" s="1"/>
      <c r="K15" s="1"/>
      <c r="L15" s="1"/>
      <c r="M15" s="1"/>
      <c r="N15" s="1"/>
      <c r="O15" s="1"/>
      <c r="P15" s="1"/>
      <c r="Q15" s="1"/>
      <c r="R15" s="1"/>
      <c r="S15" s="1"/>
    </row>
    <row r="16" spans="1:19" ht="20.399999999999999" customHeight="1" x14ac:dyDescent="0.25">
      <c r="A16" s="279" t="s">
        <v>200</v>
      </c>
      <c r="B16" s="231" t="s">
        <v>36</v>
      </c>
      <c r="C16" s="241">
        <v>1</v>
      </c>
      <c r="D16" s="241">
        <v>1</v>
      </c>
      <c r="E16" s="242">
        <v>9.5238095238095247E-3</v>
      </c>
      <c r="F16" s="232">
        <v>0</v>
      </c>
      <c r="G16" s="242" t="s">
        <v>132</v>
      </c>
      <c r="H16" s="1"/>
      <c r="I16" s="1"/>
      <c r="J16" s="1"/>
      <c r="K16" s="1"/>
      <c r="L16" s="1"/>
      <c r="M16" s="1"/>
      <c r="N16" s="1"/>
      <c r="O16" s="1"/>
      <c r="P16" s="1"/>
      <c r="Q16" s="1"/>
      <c r="R16" s="1"/>
      <c r="S16" s="1"/>
    </row>
    <row r="17" spans="1:19" ht="20.399999999999999" customHeight="1" x14ac:dyDescent="0.25">
      <c r="A17" s="280"/>
      <c r="B17" s="234" t="s">
        <v>37</v>
      </c>
      <c r="C17" s="243">
        <v>1</v>
      </c>
      <c r="D17" s="235">
        <v>1</v>
      </c>
      <c r="E17" s="244">
        <v>9.5238095238095247E-3</v>
      </c>
      <c r="F17" s="245">
        <v>3</v>
      </c>
      <c r="G17" s="244">
        <v>-0.66666666666666674</v>
      </c>
      <c r="H17" s="1"/>
      <c r="I17" s="1"/>
      <c r="J17" s="1"/>
      <c r="K17" s="1"/>
      <c r="L17" s="1"/>
      <c r="M17" s="1"/>
      <c r="N17" s="1"/>
      <c r="O17" s="1"/>
      <c r="P17" s="1"/>
      <c r="Q17" s="1"/>
      <c r="R17" s="1"/>
      <c r="S17" s="1"/>
    </row>
    <row r="18" spans="1:19" ht="20.399999999999999" customHeight="1" thickBot="1" x14ac:dyDescent="0.3">
      <c r="A18" s="281"/>
      <c r="B18" s="238" t="s">
        <v>157</v>
      </c>
      <c r="C18" s="239" t="s">
        <v>220</v>
      </c>
      <c r="D18" s="239">
        <v>2</v>
      </c>
      <c r="E18" s="246">
        <v>1.9047619047619049E-2</v>
      </c>
      <c r="F18" s="247">
        <v>3</v>
      </c>
      <c r="G18" s="246">
        <v>-0.33333333333333337</v>
      </c>
      <c r="H18" s="1"/>
      <c r="I18" s="1"/>
      <c r="J18" s="1"/>
      <c r="K18" s="1"/>
      <c r="L18" s="1"/>
      <c r="M18" s="1"/>
      <c r="N18" s="1"/>
      <c r="O18" s="1"/>
      <c r="P18" s="1"/>
      <c r="Q18" s="1"/>
      <c r="R18" s="1"/>
      <c r="S18" s="1"/>
    </row>
    <row r="19" spans="1:19" ht="20.399999999999999" customHeight="1" x14ac:dyDescent="0.25">
      <c r="A19" s="279" t="s">
        <v>160</v>
      </c>
      <c r="B19" s="231" t="s">
        <v>222</v>
      </c>
      <c r="C19" s="241">
        <v>3</v>
      </c>
      <c r="D19" s="241">
        <v>9</v>
      </c>
      <c r="E19" s="242">
        <v>8.5714285714285715E-2</v>
      </c>
      <c r="F19" s="232" t="s">
        <v>132</v>
      </c>
      <c r="G19" s="242" t="s">
        <v>132</v>
      </c>
      <c r="H19" s="1"/>
      <c r="I19" s="1"/>
      <c r="J19" s="1"/>
      <c r="K19" s="1"/>
      <c r="L19" s="1"/>
      <c r="M19" s="1"/>
      <c r="N19" s="1"/>
      <c r="O19" s="1"/>
      <c r="P19" s="1"/>
      <c r="Q19" s="1"/>
      <c r="R19" s="1"/>
      <c r="S19" s="1"/>
    </row>
    <row r="20" spans="1:19" ht="28.8" customHeight="1" x14ac:dyDescent="0.25">
      <c r="A20" s="280"/>
      <c r="B20" s="234" t="s">
        <v>223</v>
      </c>
      <c r="C20" s="235">
        <v>2</v>
      </c>
      <c r="D20" s="235">
        <v>18</v>
      </c>
      <c r="E20" s="244">
        <v>0.17142857142857143</v>
      </c>
      <c r="F20" s="235" t="s">
        <v>132</v>
      </c>
      <c r="G20" s="244" t="s">
        <v>132</v>
      </c>
    </row>
    <row r="21" spans="1:19" ht="55.2" customHeight="1" x14ac:dyDescent="0.25">
      <c r="A21" s="280"/>
      <c r="B21" s="234" t="s">
        <v>224</v>
      </c>
      <c r="C21" s="243">
        <v>1</v>
      </c>
      <c r="D21" s="235">
        <v>27</v>
      </c>
      <c r="E21" s="244">
        <v>0.25714285714285712</v>
      </c>
      <c r="F21" s="245" t="s">
        <v>132</v>
      </c>
      <c r="G21" s="244" t="s">
        <v>132</v>
      </c>
    </row>
    <row r="22" spans="1:19" ht="20.399999999999999" customHeight="1" thickBot="1" x14ac:dyDescent="0.3">
      <c r="A22" s="281"/>
      <c r="B22" s="238" t="s">
        <v>157</v>
      </c>
      <c r="C22" s="239" t="s">
        <v>220</v>
      </c>
      <c r="D22" s="239">
        <v>54</v>
      </c>
      <c r="E22" s="246">
        <v>0.51428571428571423</v>
      </c>
      <c r="F22" s="247">
        <v>48</v>
      </c>
      <c r="G22" s="246">
        <v>0.125</v>
      </c>
    </row>
    <row r="23" spans="1:19" ht="20.399999999999999" customHeight="1" thickBot="1" x14ac:dyDescent="0.3">
      <c r="A23" s="248"/>
      <c r="B23" s="249" t="s">
        <v>221</v>
      </c>
      <c r="C23" s="250" t="s">
        <v>132</v>
      </c>
      <c r="D23" s="250">
        <v>105</v>
      </c>
      <c r="E23" s="251">
        <v>1</v>
      </c>
      <c r="F23" s="252">
        <v>120</v>
      </c>
      <c r="G23" s="253">
        <v>-0.125</v>
      </c>
    </row>
    <row r="27" spans="1:19" x14ac:dyDescent="0.25">
      <c r="G27" s="1"/>
    </row>
    <row r="38" spans="9:9" x14ac:dyDescent="0.25">
      <c r="I38" s="1"/>
    </row>
  </sheetData>
  <mergeCells count="3">
    <mergeCell ref="A19:A22"/>
    <mergeCell ref="A16:A18"/>
    <mergeCell ref="A7:A15"/>
  </mergeCells>
  <printOptions horizontalCentered="1"/>
  <pageMargins left="0.23622047244094491" right="0.23622047244094491" top="0.74803149606299213" bottom="0.74803149606299213" header="0.31496062992125984" footer="0.31496062992125984"/>
  <pageSetup paperSize="9" scale="91"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35B3-5503-4624-A2BD-9B6DB955ACDC}">
  <sheetPr>
    <pageSetUpPr fitToPage="1"/>
  </sheetPr>
  <dimension ref="A1:AA48"/>
  <sheetViews>
    <sheetView showGridLines="0" zoomScaleNormal="100" workbookViewId="0">
      <selection activeCell="E2" sqref="E2"/>
    </sheetView>
  </sheetViews>
  <sheetFormatPr defaultColWidth="9.109375" defaultRowHeight="12" x14ac:dyDescent="0.25"/>
  <cols>
    <col min="1" max="1" width="21.6640625" style="3" customWidth="1"/>
    <col min="2" max="4" width="10.33203125" style="3" customWidth="1"/>
    <col min="5" max="5" width="12.44140625" style="3" customWidth="1"/>
    <col min="6" max="6" width="12.109375" style="3" customWidth="1"/>
    <col min="7" max="7" width="10.33203125" style="3" customWidth="1"/>
    <col min="8" max="8" width="13.44140625" style="3" customWidth="1"/>
    <col min="9" max="9" width="12.33203125" style="3" customWidth="1"/>
    <col min="10" max="10" width="10.33203125" style="3" customWidth="1"/>
    <col min="11" max="11" width="2.33203125" style="3" customWidth="1"/>
    <col min="12" max="16384" width="9.109375" style="3"/>
  </cols>
  <sheetData>
    <row r="1" spans="1:27" ht="5.25" customHeight="1" x14ac:dyDescent="0.25"/>
    <row r="2" spans="1:27" ht="18.899999999999999" customHeight="1" x14ac:dyDescent="0.3">
      <c r="A2" s="13" t="s">
        <v>166</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30" customHeight="1" x14ac:dyDescent="0.25">
      <c r="A4" s="15" t="str">
        <f>+'1'!A4</f>
        <v>Janeiro-março</v>
      </c>
      <c r="B4" s="258" t="s">
        <v>106</v>
      </c>
      <c r="C4" s="259"/>
      <c r="D4" s="260"/>
      <c r="E4" s="258" t="s">
        <v>107</v>
      </c>
      <c r="F4" s="259"/>
      <c r="G4" s="260"/>
      <c r="H4" s="259" t="s">
        <v>151</v>
      </c>
      <c r="I4" s="259"/>
      <c r="J4" s="259"/>
      <c r="K4" s="1"/>
      <c r="L4" s="1"/>
      <c r="M4" s="1"/>
      <c r="N4" s="1"/>
      <c r="O4" s="1"/>
      <c r="P4" s="1"/>
      <c r="Q4" s="1"/>
      <c r="R4" s="1"/>
      <c r="S4" s="1"/>
      <c r="T4" s="1"/>
      <c r="U4" s="1"/>
      <c r="V4" s="1"/>
      <c r="W4" s="1"/>
      <c r="X4" s="1"/>
      <c r="Y4" s="1"/>
      <c r="Z4" s="1"/>
      <c r="AA4" s="1"/>
    </row>
    <row r="5" spans="1:27" ht="30" customHeight="1" x14ac:dyDescent="0.25">
      <c r="A5" s="9" t="s">
        <v>140</v>
      </c>
      <c r="B5" s="42">
        <v>2025</v>
      </c>
      <c r="C5" s="43">
        <v>2026</v>
      </c>
      <c r="D5" s="44" t="s">
        <v>204</v>
      </c>
      <c r="E5" s="42">
        <v>2025</v>
      </c>
      <c r="F5" s="43">
        <v>2026</v>
      </c>
      <c r="G5" s="44" t="s">
        <v>204</v>
      </c>
      <c r="H5" s="42">
        <v>2025</v>
      </c>
      <c r="I5" s="43">
        <v>2026</v>
      </c>
      <c r="J5" s="44" t="s">
        <v>204</v>
      </c>
      <c r="K5" s="1"/>
      <c r="L5" s="1"/>
      <c r="M5" s="1"/>
      <c r="N5" s="1"/>
      <c r="O5" s="1"/>
      <c r="P5" s="1"/>
      <c r="Q5" s="1"/>
      <c r="R5" s="1"/>
      <c r="S5" s="1"/>
      <c r="T5" s="1"/>
      <c r="U5" s="1"/>
      <c r="V5" s="1"/>
      <c r="W5" s="1"/>
      <c r="X5" s="1"/>
      <c r="Y5" s="1"/>
      <c r="Z5" s="1"/>
      <c r="AA5" s="1"/>
    </row>
    <row r="6" spans="1:27" ht="18.899999999999999" customHeight="1" x14ac:dyDescent="0.25">
      <c r="A6" s="24" t="s">
        <v>14</v>
      </c>
      <c r="B6" s="93" t="s">
        <v>132</v>
      </c>
      <c r="C6" s="94" t="s">
        <v>132</v>
      </c>
      <c r="D6" s="154" t="s">
        <v>132</v>
      </c>
      <c r="E6" s="93">
        <v>70191027</v>
      </c>
      <c r="F6" s="94">
        <v>58258893</v>
      </c>
      <c r="G6" s="186">
        <f t="shared" ref="G6:G9" si="0">(F6/E6)-1</f>
        <v>-0.16999514767037105</v>
      </c>
      <c r="H6" s="94">
        <f>SUM(B6,E6)</f>
        <v>70191027</v>
      </c>
      <c r="I6" s="94">
        <f t="shared" ref="I6:I9" si="1">SUM(C6,F6)</f>
        <v>58258893</v>
      </c>
      <c r="J6" s="187">
        <f t="shared" ref="J6:J9" si="2">(I6/H6)-1</f>
        <v>-0.16999514767037105</v>
      </c>
      <c r="K6" s="1"/>
      <c r="L6" s="1"/>
      <c r="M6" s="1"/>
      <c r="N6" s="1"/>
      <c r="O6" s="1"/>
      <c r="P6" s="1"/>
      <c r="Q6" s="1"/>
      <c r="R6" s="1"/>
      <c r="S6" s="1"/>
      <c r="T6" s="1"/>
      <c r="U6" s="1"/>
      <c r="V6" s="1"/>
      <c r="W6" s="1"/>
      <c r="X6" s="1"/>
      <c r="Y6" s="1"/>
      <c r="Z6" s="1"/>
      <c r="AA6" s="1"/>
    </row>
    <row r="7" spans="1:27" ht="18.899999999999999" customHeight="1" x14ac:dyDescent="0.25">
      <c r="A7" s="24" t="s">
        <v>22</v>
      </c>
      <c r="B7" s="93">
        <v>600971</v>
      </c>
      <c r="C7" s="94">
        <v>523677</v>
      </c>
      <c r="D7" s="95">
        <f>(C7/B7)-1</f>
        <v>-0.12861519108243158</v>
      </c>
      <c r="E7" s="93">
        <v>4346580</v>
      </c>
      <c r="F7" s="94">
        <v>4870169</v>
      </c>
      <c r="G7" s="186">
        <f t="shared" si="0"/>
        <v>0.12045999383423278</v>
      </c>
      <c r="H7" s="94">
        <f t="shared" ref="H7:H9" si="3">SUM(B7,E7)</f>
        <v>4947551</v>
      </c>
      <c r="I7" s="94">
        <f t="shared" si="1"/>
        <v>5393846</v>
      </c>
      <c r="J7" s="188">
        <f t="shared" si="2"/>
        <v>9.0205234872768436E-2</v>
      </c>
      <c r="K7" s="1"/>
      <c r="L7" s="1"/>
      <c r="M7" s="1"/>
      <c r="N7" s="1"/>
      <c r="O7" s="1"/>
      <c r="P7" s="1"/>
      <c r="Q7" s="1"/>
      <c r="R7" s="1"/>
      <c r="S7" s="1"/>
      <c r="T7" s="1"/>
      <c r="U7" s="1"/>
      <c r="V7" s="1"/>
      <c r="W7" s="1"/>
      <c r="X7" s="1"/>
      <c r="Y7" s="1"/>
      <c r="Z7" s="1"/>
      <c r="AA7" s="1"/>
    </row>
    <row r="8" spans="1:27" ht="18.899999999999999" customHeight="1" x14ac:dyDescent="0.25">
      <c r="A8" s="24" t="s">
        <v>28</v>
      </c>
      <c r="B8" s="93">
        <v>202364</v>
      </c>
      <c r="C8" s="94">
        <v>178403</v>
      </c>
      <c r="D8" s="95">
        <f t="shared" ref="D8:D9" si="4">(C8/B8)-1</f>
        <v>-0.11840544760925853</v>
      </c>
      <c r="E8" s="93">
        <v>699556</v>
      </c>
      <c r="F8" s="94">
        <v>596885</v>
      </c>
      <c r="G8" s="186">
        <f t="shared" si="0"/>
        <v>-0.14676594868745318</v>
      </c>
      <c r="H8" s="94">
        <f t="shared" si="3"/>
        <v>901920</v>
      </c>
      <c r="I8" s="94">
        <f t="shared" si="1"/>
        <v>775288</v>
      </c>
      <c r="J8" s="188">
        <f t="shared" si="2"/>
        <v>-0.14040269646975345</v>
      </c>
      <c r="K8" s="1"/>
      <c r="L8" s="1"/>
      <c r="M8" s="1"/>
      <c r="N8" s="1"/>
      <c r="O8" s="1"/>
      <c r="P8" s="1"/>
      <c r="Q8" s="1"/>
      <c r="R8" s="1"/>
      <c r="S8" s="1"/>
      <c r="T8" s="1"/>
      <c r="U8" s="1"/>
      <c r="V8" s="1"/>
      <c r="W8" s="1"/>
      <c r="X8" s="1"/>
      <c r="Y8" s="1"/>
      <c r="Z8" s="1"/>
      <c r="AA8" s="1"/>
    </row>
    <row r="9" spans="1:27" ht="18.899999999999999" customHeight="1" x14ac:dyDescent="0.25">
      <c r="A9" s="24" t="s">
        <v>165</v>
      </c>
      <c r="B9" s="93">
        <v>6263</v>
      </c>
      <c r="C9" s="94">
        <v>5325</v>
      </c>
      <c r="D9" s="95">
        <f t="shared" si="4"/>
        <v>-0.14976848155835865</v>
      </c>
      <c r="E9" s="93">
        <v>172874</v>
      </c>
      <c r="F9" s="94">
        <v>242656</v>
      </c>
      <c r="G9" s="186">
        <f t="shared" si="0"/>
        <v>0.40365815565093643</v>
      </c>
      <c r="H9" s="93">
        <f t="shared" si="3"/>
        <v>179137</v>
      </c>
      <c r="I9" s="94">
        <f t="shared" si="1"/>
        <v>247981</v>
      </c>
      <c r="J9" s="188">
        <f t="shared" si="2"/>
        <v>0.38430921585155486</v>
      </c>
      <c r="K9" s="1"/>
      <c r="L9" s="1"/>
      <c r="M9" s="1"/>
      <c r="N9" s="1"/>
      <c r="O9" s="1"/>
      <c r="P9" s="1"/>
      <c r="Q9" s="1"/>
      <c r="R9" s="1"/>
      <c r="S9" s="1"/>
      <c r="T9" s="1"/>
      <c r="U9" s="1"/>
      <c r="V9" s="1"/>
      <c r="W9" s="1"/>
      <c r="X9" s="1"/>
      <c r="Y9" s="1"/>
      <c r="Z9" s="1"/>
      <c r="AA9" s="1"/>
    </row>
    <row r="10" spans="1:27" ht="18.899999999999999" customHeight="1" thickBot="1" x14ac:dyDescent="0.3">
      <c r="A10" s="11" t="s">
        <v>35</v>
      </c>
      <c r="B10" s="133">
        <f>SUM(B6:B9)</f>
        <v>809598</v>
      </c>
      <c r="C10" s="134">
        <f>SUM(C6:C9)</f>
        <v>707405</v>
      </c>
      <c r="D10" s="135">
        <f>(C10/B10)-1</f>
        <v>-0.12622684344575952</v>
      </c>
      <c r="E10" s="133">
        <f>SUM(E6:E9)</f>
        <v>75410037</v>
      </c>
      <c r="F10" s="134">
        <f>SUM(F6:F9)</f>
        <v>63968603</v>
      </c>
      <c r="G10" s="135">
        <f>(F10/E10)-1</f>
        <v>-0.15172295963732252</v>
      </c>
      <c r="H10" s="134">
        <f>SUM(H6:H9)</f>
        <v>76219635</v>
      </c>
      <c r="I10" s="134">
        <f>SUM(I6:I9)</f>
        <v>64676008</v>
      </c>
      <c r="J10" s="136">
        <f>(I10/H10)-1</f>
        <v>-0.15145214222030845</v>
      </c>
      <c r="K10" s="1"/>
      <c r="L10" s="1"/>
      <c r="M10" s="1"/>
      <c r="N10" s="1"/>
      <c r="O10" s="1"/>
      <c r="P10" s="1"/>
      <c r="Q10" s="1"/>
      <c r="R10" s="1"/>
      <c r="S10" s="1"/>
      <c r="T10" s="1"/>
      <c r="U10" s="1"/>
      <c r="V10" s="1"/>
      <c r="W10" s="1"/>
      <c r="X10" s="1"/>
      <c r="Y10" s="1"/>
      <c r="Z10" s="1"/>
      <c r="AA10" s="1"/>
    </row>
    <row r="11" spans="1:27" ht="15" customHeight="1" x14ac:dyDescent="0.25">
      <c r="A11" s="90" t="s">
        <v>177</v>
      </c>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8.899999999999999"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899999999999999"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3">
    <mergeCell ref="B4:D4"/>
    <mergeCell ref="E4:G4"/>
    <mergeCell ref="H4:J4"/>
  </mergeCells>
  <printOptions horizontalCentered="1"/>
  <pageMargins left="0.23622047244094491" right="0.23622047244094491" top="0.74803149606299213" bottom="0.74803149606299213" header="0.31496062992125984" footer="0.31496062992125984"/>
  <pageSetup paperSize="9" scale="86" orientation="portrait" verticalDpi="0" r:id="rId1"/>
  <ignoredErrors>
    <ignoredError sqref="D10 G10" formula="1"/>
    <ignoredError sqref="E10:F10 H10:I10"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A0447-2CC7-419C-8226-7B647E7CA80B}">
  <sheetPr>
    <pageSetUpPr fitToPage="1"/>
  </sheetPr>
  <dimension ref="A1:AA48"/>
  <sheetViews>
    <sheetView showGridLines="0" zoomScaleNormal="100" workbookViewId="0">
      <selection activeCell="B2" sqref="B2"/>
    </sheetView>
  </sheetViews>
  <sheetFormatPr defaultColWidth="9.109375" defaultRowHeight="12" x14ac:dyDescent="0.25"/>
  <cols>
    <col min="1" max="1" width="21.6640625" style="3" customWidth="1"/>
    <col min="2" max="2" width="12.6640625" style="3" customWidth="1"/>
    <col min="3" max="3" width="13.6640625" style="3" customWidth="1"/>
    <col min="4" max="10" width="10.6640625" style="3" customWidth="1"/>
    <col min="11" max="11" width="2.33203125" style="3" customWidth="1"/>
    <col min="12" max="16384" width="9.109375" style="3"/>
  </cols>
  <sheetData>
    <row r="1" spans="1:27" ht="6.75" customHeight="1" x14ac:dyDescent="0.25"/>
    <row r="2" spans="1:27" ht="18.899999999999999" customHeight="1" x14ac:dyDescent="0.3">
      <c r="A2" s="13" t="s">
        <v>167</v>
      </c>
      <c r="B2" s="14"/>
      <c r="C2" s="2"/>
      <c r="D2" s="2"/>
      <c r="E2" s="2"/>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2"/>
      <c r="F3" s="1"/>
      <c r="G3" s="1"/>
      <c r="H3" s="1"/>
      <c r="I3" s="1"/>
      <c r="J3" s="1"/>
      <c r="K3" s="1"/>
      <c r="L3" s="1"/>
      <c r="M3" s="1"/>
      <c r="N3" s="1"/>
      <c r="O3" s="1"/>
      <c r="P3" s="1"/>
      <c r="Q3" s="1"/>
      <c r="R3" s="1"/>
      <c r="S3" s="1"/>
      <c r="T3" s="1"/>
      <c r="U3" s="1"/>
      <c r="V3" s="1"/>
      <c r="W3" s="1"/>
      <c r="X3" s="1"/>
      <c r="Y3" s="1"/>
      <c r="Z3" s="1"/>
      <c r="AA3" s="1"/>
    </row>
    <row r="4" spans="1:27" ht="30" customHeight="1" x14ac:dyDescent="0.25">
      <c r="A4" s="15" t="str">
        <f>+'1'!A4</f>
        <v>Janeiro-março</v>
      </c>
      <c r="B4" s="258" t="s">
        <v>133</v>
      </c>
      <c r="C4" s="259"/>
      <c r="D4" s="260"/>
      <c r="E4" s="258" t="s">
        <v>108</v>
      </c>
      <c r="F4" s="259"/>
      <c r="G4" s="260"/>
      <c r="H4" s="259" t="s">
        <v>109</v>
      </c>
      <c r="I4" s="259"/>
      <c r="J4" s="259"/>
      <c r="K4" s="1"/>
      <c r="L4" s="1"/>
      <c r="M4" s="1"/>
      <c r="N4" s="1"/>
      <c r="O4" s="1"/>
      <c r="P4" s="1"/>
      <c r="Q4" s="1"/>
      <c r="R4" s="1"/>
      <c r="S4" s="1"/>
      <c r="T4" s="1"/>
      <c r="U4" s="1"/>
      <c r="V4" s="1"/>
      <c r="W4" s="1"/>
      <c r="X4" s="1"/>
      <c r="Y4" s="1"/>
      <c r="Z4" s="1"/>
      <c r="AA4" s="1"/>
    </row>
    <row r="5" spans="1:27" ht="30" customHeight="1" x14ac:dyDescent="0.25">
      <c r="A5" s="9" t="s">
        <v>140</v>
      </c>
      <c r="B5" s="42">
        <v>2025</v>
      </c>
      <c r="C5" s="43">
        <v>2026</v>
      </c>
      <c r="D5" s="44" t="s">
        <v>204</v>
      </c>
      <c r="E5" s="42">
        <v>2025</v>
      </c>
      <c r="F5" s="43">
        <v>2026</v>
      </c>
      <c r="G5" s="44" t="s">
        <v>204</v>
      </c>
      <c r="H5" s="42">
        <v>2025</v>
      </c>
      <c r="I5" s="43">
        <v>2026</v>
      </c>
      <c r="J5" s="44" t="s">
        <v>204</v>
      </c>
      <c r="K5" s="1"/>
      <c r="L5" s="1"/>
      <c r="M5" s="1"/>
      <c r="N5" s="1"/>
      <c r="O5" s="1"/>
      <c r="P5" s="1"/>
      <c r="Q5" s="1"/>
      <c r="R5" s="1"/>
      <c r="S5" s="1"/>
      <c r="T5" s="1"/>
      <c r="U5" s="1"/>
      <c r="V5" s="1"/>
      <c r="W5" s="1"/>
      <c r="X5" s="1"/>
      <c r="Y5" s="1"/>
      <c r="Z5" s="1"/>
      <c r="AA5" s="1"/>
    </row>
    <row r="6" spans="1:27" ht="18.899999999999999" customHeight="1" x14ac:dyDescent="0.25">
      <c r="A6" s="24" t="s">
        <v>14</v>
      </c>
      <c r="B6" s="137">
        <f>'22'!H6</f>
        <v>70191027</v>
      </c>
      <c r="C6" s="138">
        <f>'22'!I6</f>
        <v>58258893</v>
      </c>
      <c r="D6" s="186">
        <f t="shared" ref="D6:D9" si="0">(C6/B6)-1</f>
        <v>-0.16999514767037105</v>
      </c>
      <c r="E6" s="94">
        <v>125282</v>
      </c>
      <c r="F6" s="138">
        <v>82774</v>
      </c>
      <c r="G6" s="186">
        <f t="shared" ref="G6:G9" si="1">(F6/E6)-1</f>
        <v>-0.33929854248814673</v>
      </c>
      <c r="H6" s="226">
        <f t="shared" ref="H6:I8" si="2">E6/B6</f>
        <v>1.7848720179005216E-3</v>
      </c>
      <c r="I6" s="226">
        <f t="shared" si="2"/>
        <v>1.4207959632875275E-3</v>
      </c>
      <c r="J6" s="190">
        <f t="shared" ref="J6:J10" si="3">(I6/H6)-1</f>
        <v>-0.20397880125951173</v>
      </c>
      <c r="K6" s="1"/>
      <c r="L6" s="1"/>
      <c r="M6" s="1"/>
      <c r="N6" s="1"/>
      <c r="O6" s="1"/>
      <c r="P6" s="1"/>
      <c r="Q6" s="1"/>
      <c r="R6" s="1"/>
      <c r="S6" s="1"/>
      <c r="T6" s="1"/>
      <c r="U6" s="1"/>
      <c r="V6" s="1"/>
      <c r="W6" s="1"/>
      <c r="X6" s="1"/>
      <c r="Y6" s="1"/>
      <c r="Z6" s="1"/>
      <c r="AA6" s="1"/>
    </row>
    <row r="7" spans="1:27" ht="18.899999999999999" customHeight="1" x14ac:dyDescent="0.25">
      <c r="A7" s="24" t="s">
        <v>22</v>
      </c>
      <c r="B7" s="93">
        <f>'22'!H7</f>
        <v>4947551</v>
      </c>
      <c r="C7" s="94">
        <f>'22'!I7</f>
        <v>5393846</v>
      </c>
      <c r="D7" s="186">
        <f t="shared" si="0"/>
        <v>9.0205234872768436E-2</v>
      </c>
      <c r="E7" s="94">
        <v>64599</v>
      </c>
      <c r="F7" s="94">
        <v>62192</v>
      </c>
      <c r="G7" s="186">
        <f t="shared" si="1"/>
        <v>-3.726063870957752E-2</v>
      </c>
      <c r="H7" s="226">
        <f t="shared" si="2"/>
        <v>1.3056762830741916E-2</v>
      </c>
      <c r="I7" s="226">
        <f t="shared" si="2"/>
        <v>1.1530177168573222E-2</v>
      </c>
      <c r="J7" s="190">
        <f t="shared" si="3"/>
        <v>-0.11691915384833174</v>
      </c>
      <c r="K7" s="1"/>
      <c r="L7" s="1"/>
      <c r="M7" s="1"/>
      <c r="N7" s="1"/>
      <c r="O7" s="1"/>
      <c r="P7" s="1"/>
      <c r="Q7" s="1"/>
      <c r="R7" s="1"/>
      <c r="S7" s="1"/>
      <c r="T7" s="1"/>
      <c r="U7" s="1"/>
      <c r="V7" s="1"/>
      <c r="W7" s="1"/>
      <c r="X7" s="1"/>
      <c r="Y7" s="1"/>
      <c r="Z7" s="1"/>
      <c r="AA7" s="1"/>
    </row>
    <row r="8" spans="1:27" ht="18.899999999999999" customHeight="1" x14ac:dyDescent="0.25">
      <c r="A8" s="24" t="s">
        <v>28</v>
      </c>
      <c r="B8" s="93">
        <f>'22'!H8</f>
        <v>901920</v>
      </c>
      <c r="C8" s="94">
        <f>'22'!I8</f>
        <v>775288</v>
      </c>
      <c r="D8" s="186">
        <f t="shared" si="0"/>
        <v>-0.14040269646975345</v>
      </c>
      <c r="E8" s="94">
        <v>70283</v>
      </c>
      <c r="F8" s="94">
        <v>57222</v>
      </c>
      <c r="G8" s="186">
        <f t="shared" si="1"/>
        <v>-0.18583441230454023</v>
      </c>
      <c r="H8" s="226">
        <f t="shared" si="2"/>
        <v>7.7925980131275496E-2</v>
      </c>
      <c r="I8" s="226">
        <f t="shared" si="2"/>
        <v>7.3807410923424591E-2</v>
      </c>
      <c r="J8" s="190">
        <f t="shared" si="3"/>
        <v>-5.285232474346413E-2</v>
      </c>
      <c r="K8" s="1"/>
      <c r="L8" s="1"/>
      <c r="M8" s="1"/>
      <c r="N8" s="1"/>
      <c r="O8" s="1"/>
      <c r="P8" s="1"/>
      <c r="Q8" s="1"/>
      <c r="R8" s="1"/>
      <c r="S8" s="1"/>
      <c r="T8" s="1"/>
      <c r="U8" s="1"/>
      <c r="V8" s="1"/>
      <c r="W8" s="1"/>
      <c r="X8" s="1"/>
      <c r="Y8" s="1"/>
      <c r="Z8" s="1"/>
      <c r="AA8" s="1"/>
    </row>
    <row r="9" spans="1:27" ht="18.899999999999999" customHeight="1" x14ac:dyDescent="0.25">
      <c r="A9" s="24" t="s">
        <v>165</v>
      </c>
      <c r="B9" s="93">
        <f>'22'!H9</f>
        <v>179137</v>
      </c>
      <c r="C9" s="94">
        <f>'22'!I9</f>
        <v>247981</v>
      </c>
      <c r="D9" s="186">
        <f t="shared" si="0"/>
        <v>0.38430921585155486</v>
      </c>
      <c r="E9" s="94">
        <v>67110</v>
      </c>
      <c r="F9" s="94">
        <v>40393</v>
      </c>
      <c r="G9" s="186">
        <f t="shared" si="1"/>
        <v>-0.39810758456265827</v>
      </c>
      <c r="H9" s="189">
        <v>0.24053095785284767</v>
      </c>
      <c r="I9" s="189">
        <v>0.12298742284504793</v>
      </c>
      <c r="J9" s="190">
        <f t="shared" si="3"/>
        <v>-0.48868360254778787</v>
      </c>
      <c r="K9" s="1"/>
      <c r="L9" s="1"/>
      <c r="M9" s="1"/>
      <c r="N9" s="1"/>
      <c r="O9" s="1"/>
      <c r="P9" s="1"/>
      <c r="Q9" s="1"/>
      <c r="R9" s="1"/>
      <c r="S9" s="1"/>
      <c r="T9" s="1"/>
      <c r="U9" s="1"/>
      <c r="V9" s="1"/>
      <c r="W9" s="1"/>
      <c r="X9" s="1"/>
      <c r="Y9" s="1"/>
      <c r="Z9" s="1"/>
      <c r="AA9" s="1"/>
    </row>
    <row r="10" spans="1:27" ht="18.899999999999999" customHeight="1" thickBot="1" x14ac:dyDescent="0.3">
      <c r="A10" s="11" t="s">
        <v>164</v>
      </c>
      <c r="B10" s="133">
        <f>SUM(B6:B9)</f>
        <v>76219635</v>
      </c>
      <c r="C10" s="134">
        <f>SUM(C6:C9)</f>
        <v>64676008</v>
      </c>
      <c r="D10" s="135">
        <f>(C10/B10)-1</f>
        <v>-0.15145214222030845</v>
      </c>
      <c r="E10" s="134">
        <f>SUM(E6:E9)</f>
        <v>327274</v>
      </c>
      <c r="F10" s="134">
        <f>SUM(F6:F9)</f>
        <v>242581</v>
      </c>
      <c r="G10" s="135">
        <f>(F10/E10)-1</f>
        <v>-0.25878316028770998</v>
      </c>
      <c r="H10" s="191">
        <v>3.8804533600794509E-3</v>
      </c>
      <c r="I10" s="191">
        <v>3.5768960035491375E-3</v>
      </c>
      <c r="J10" s="192">
        <f t="shared" si="3"/>
        <v>-7.8227291597726678E-2</v>
      </c>
      <c r="K10" s="1"/>
      <c r="L10" s="1"/>
      <c r="M10" s="1"/>
      <c r="N10" s="1"/>
      <c r="O10" s="1"/>
      <c r="P10" s="1"/>
      <c r="Q10" s="1"/>
      <c r="R10" s="1"/>
      <c r="S10" s="1"/>
      <c r="T10" s="1"/>
      <c r="U10" s="1"/>
      <c r="V10" s="1"/>
      <c r="W10" s="1"/>
      <c r="X10" s="1"/>
      <c r="Y10" s="1"/>
      <c r="Z10" s="1"/>
      <c r="AA10" s="1"/>
    </row>
    <row r="11" spans="1:27" ht="13.5" customHeight="1" x14ac:dyDescent="0.25">
      <c r="A11" s="91" t="s">
        <v>178</v>
      </c>
      <c r="B11" s="91"/>
      <c r="C11" s="91"/>
      <c r="D11" s="91"/>
      <c r="E11" s="91"/>
      <c r="F11" s="1"/>
      <c r="G11" s="1"/>
      <c r="H11" s="1"/>
      <c r="I11" s="1"/>
      <c r="J11" s="1"/>
      <c r="K11" s="1"/>
      <c r="L11" s="1"/>
      <c r="M11" s="1"/>
      <c r="N11" s="1"/>
      <c r="O11" s="1"/>
      <c r="P11" s="1"/>
      <c r="Q11" s="1"/>
      <c r="R11" s="1"/>
      <c r="S11" s="1"/>
      <c r="T11" s="1"/>
      <c r="U11" s="1"/>
      <c r="V11" s="1"/>
      <c r="W11" s="1"/>
      <c r="X11" s="1"/>
      <c r="Y11" s="1"/>
      <c r="Z11" s="1"/>
      <c r="AA11" s="1"/>
    </row>
    <row r="12" spans="1:27" ht="11.25" customHeight="1" x14ac:dyDescent="0.25">
      <c r="A12" s="90" t="s">
        <v>179</v>
      </c>
      <c r="B12" s="90"/>
      <c r="C12" s="90"/>
      <c r="D12" s="90"/>
      <c r="E12" s="90"/>
      <c r="F12" s="90"/>
      <c r="G12" s="90"/>
      <c r="H12" s="90"/>
      <c r="I12" s="1"/>
      <c r="J12" s="1"/>
      <c r="K12" s="1"/>
      <c r="L12" s="1"/>
      <c r="M12" s="1"/>
      <c r="N12" s="1"/>
      <c r="O12" s="1"/>
      <c r="P12" s="1"/>
      <c r="Q12" s="1"/>
      <c r="R12" s="1"/>
      <c r="S12" s="1"/>
      <c r="T12" s="1"/>
      <c r="U12" s="1"/>
      <c r="V12" s="1"/>
      <c r="W12" s="1"/>
      <c r="X12" s="1"/>
      <c r="Y12" s="1"/>
      <c r="Z12" s="1"/>
      <c r="AA12" s="1"/>
    </row>
    <row r="13" spans="1:27"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3">
    <mergeCell ref="B4:D4"/>
    <mergeCell ref="E4:G4"/>
    <mergeCell ref="H4:J4"/>
  </mergeCells>
  <printOptions horizontalCentered="1"/>
  <pageMargins left="0.23622047244094491" right="0.23622047244094491" top="0.74803149606299213" bottom="0.74803149606299213" header="0.31496062992125984" footer="0.31496062992125984"/>
  <pageSetup paperSize="9" scale="83" orientation="portrait" verticalDpi="0" r:id="rId1"/>
  <ignoredErrors>
    <ignoredError sqref="B10:C10 E10:F10" formulaRange="1"/>
    <ignoredError sqref="D10" 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9CD07-DDB2-478F-BE5B-76039A2A74DC}">
  <sheetPr>
    <pageSetUpPr fitToPage="1"/>
  </sheetPr>
  <dimension ref="A1:AA48"/>
  <sheetViews>
    <sheetView showGridLines="0" zoomScaleNormal="100" workbookViewId="0">
      <selection activeCell="C2" sqref="C2"/>
    </sheetView>
  </sheetViews>
  <sheetFormatPr defaultColWidth="9.109375" defaultRowHeight="12" x14ac:dyDescent="0.25"/>
  <cols>
    <col min="1" max="1" width="32.33203125" style="3" customWidth="1"/>
    <col min="2" max="4" width="12.6640625" style="3" customWidth="1"/>
    <col min="5" max="5" width="5.5546875" style="3" customWidth="1"/>
    <col min="6" max="16384" width="9.109375" style="3"/>
  </cols>
  <sheetData>
    <row r="1" spans="1:27" ht="5.25" customHeight="1" x14ac:dyDescent="0.25"/>
    <row r="2" spans="1:27" ht="18.899999999999999" customHeight="1" x14ac:dyDescent="0.3">
      <c r="A2" s="13" t="s">
        <v>168</v>
      </c>
      <c r="B2" s="14"/>
      <c r="C2" s="2"/>
      <c r="D2" s="2"/>
      <c r="E2" s="1"/>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1"/>
      <c r="F3" s="1"/>
      <c r="G3" s="1"/>
      <c r="H3" s="1"/>
      <c r="I3" s="1"/>
      <c r="J3" s="1"/>
      <c r="K3" s="1"/>
      <c r="L3" s="1"/>
      <c r="M3" s="1"/>
      <c r="N3" s="1"/>
      <c r="O3" s="1"/>
      <c r="P3" s="1"/>
      <c r="Q3" s="1"/>
      <c r="R3" s="1"/>
      <c r="S3" s="1"/>
      <c r="T3" s="1"/>
      <c r="U3" s="1"/>
      <c r="V3" s="1"/>
      <c r="W3" s="1"/>
      <c r="X3" s="1"/>
      <c r="Y3" s="1"/>
      <c r="Z3" s="1"/>
      <c r="AA3" s="1"/>
    </row>
    <row r="4" spans="1:27" ht="18.899999999999999" customHeight="1" x14ac:dyDescent="0.25">
      <c r="A4" s="15" t="str">
        <f>+'1'!A4</f>
        <v>Janeiro-março</v>
      </c>
      <c r="B4" s="258" t="s">
        <v>110</v>
      </c>
      <c r="C4" s="259"/>
      <c r="D4" s="260"/>
      <c r="E4" s="1"/>
      <c r="F4" s="1"/>
      <c r="G4" s="1"/>
      <c r="H4" s="1"/>
      <c r="I4" s="1"/>
      <c r="J4" s="1"/>
      <c r="K4" s="1"/>
      <c r="L4" s="1"/>
      <c r="M4" s="1"/>
      <c r="N4" s="1"/>
      <c r="O4" s="1"/>
      <c r="P4" s="1"/>
      <c r="Q4" s="1"/>
      <c r="R4" s="1"/>
      <c r="S4" s="1"/>
      <c r="T4" s="1"/>
      <c r="U4" s="1"/>
      <c r="V4" s="1"/>
      <c r="W4" s="1"/>
      <c r="X4" s="1"/>
      <c r="Y4" s="1"/>
      <c r="Z4" s="1"/>
      <c r="AA4" s="1"/>
    </row>
    <row r="5" spans="1:27" ht="30" customHeight="1" x14ac:dyDescent="0.25">
      <c r="A5" s="9" t="s">
        <v>111</v>
      </c>
      <c r="B5" s="16">
        <v>2025</v>
      </c>
      <c r="C5" s="17">
        <v>2026</v>
      </c>
      <c r="D5" s="18" t="s">
        <v>204</v>
      </c>
      <c r="E5" s="1"/>
      <c r="F5" s="1"/>
      <c r="G5" s="1"/>
      <c r="H5" s="1"/>
      <c r="I5" s="1"/>
      <c r="J5" s="1"/>
      <c r="K5" s="1"/>
      <c r="L5" s="1"/>
      <c r="M5" s="1"/>
      <c r="N5" s="1"/>
      <c r="O5" s="1"/>
      <c r="P5" s="1"/>
      <c r="Q5" s="1"/>
      <c r="R5" s="1"/>
      <c r="S5" s="1"/>
      <c r="T5" s="1"/>
      <c r="U5" s="1"/>
      <c r="V5" s="1"/>
      <c r="W5" s="1"/>
      <c r="X5" s="1"/>
      <c r="Y5" s="1"/>
      <c r="Z5" s="1"/>
      <c r="AA5" s="1"/>
    </row>
    <row r="6" spans="1:27" ht="18.899999999999999" customHeight="1" x14ac:dyDescent="0.25">
      <c r="A6" s="24" t="s">
        <v>112</v>
      </c>
      <c r="B6" s="93">
        <v>191125</v>
      </c>
      <c r="C6" s="94">
        <v>124564</v>
      </c>
      <c r="D6" s="188">
        <f t="shared" ref="D6:D13" si="0">(C6/B6)-1</f>
        <v>-0.34825899280575534</v>
      </c>
      <c r="E6" s="1"/>
      <c r="F6" s="1"/>
      <c r="G6" s="1"/>
      <c r="H6" s="1"/>
      <c r="I6" s="1"/>
      <c r="J6" s="1"/>
      <c r="K6" s="1"/>
      <c r="L6" s="1"/>
      <c r="M6" s="1"/>
      <c r="N6" s="1"/>
      <c r="O6" s="1"/>
      <c r="P6" s="1"/>
      <c r="Q6" s="1"/>
      <c r="R6" s="1"/>
      <c r="S6" s="1"/>
      <c r="T6" s="1"/>
      <c r="U6" s="1"/>
      <c r="V6" s="1"/>
      <c r="W6" s="1"/>
      <c r="X6" s="1"/>
      <c r="Y6" s="1"/>
      <c r="Z6" s="1"/>
      <c r="AA6" s="1"/>
    </row>
    <row r="7" spans="1:27" ht="18.899999999999999" customHeight="1" x14ac:dyDescent="0.25">
      <c r="A7" s="24" t="s">
        <v>113</v>
      </c>
      <c r="B7" s="93">
        <v>8531</v>
      </c>
      <c r="C7" s="94">
        <v>8033</v>
      </c>
      <c r="D7" s="188">
        <f t="shared" si="0"/>
        <v>-5.8375337006212669E-2</v>
      </c>
      <c r="E7" s="1"/>
      <c r="F7" s="1"/>
      <c r="G7" s="1"/>
      <c r="H7" s="1"/>
      <c r="I7" s="1"/>
      <c r="J7" s="1"/>
      <c r="K7" s="1"/>
      <c r="L7" s="1"/>
      <c r="M7" s="1"/>
      <c r="N7" s="1"/>
      <c r="O7" s="1"/>
      <c r="P7" s="1"/>
      <c r="Q7" s="1"/>
      <c r="R7" s="1"/>
      <c r="S7" s="1"/>
      <c r="T7" s="1"/>
      <c r="U7" s="1"/>
      <c r="V7" s="1"/>
      <c r="W7" s="1"/>
      <c r="X7" s="1"/>
      <c r="Y7" s="1"/>
      <c r="Z7" s="1"/>
      <c r="AA7" s="1"/>
    </row>
    <row r="8" spans="1:27" ht="18.899999999999999" customHeight="1" x14ac:dyDescent="0.25">
      <c r="A8" s="24" t="s">
        <v>114</v>
      </c>
      <c r="B8" s="93">
        <v>7931</v>
      </c>
      <c r="C8" s="94">
        <v>7735</v>
      </c>
      <c r="D8" s="188">
        <f t="shared" si="0"/>
        <v>-2.4713150926743199E-2</v>
      </c>
      <c r="E8" s="1"/>
      <c r="F8" s="1"/>
      <c r="G8" s="1"/>
      <c r="H8" s="1"/>
      <c r="I8" s="1"/>
      <c r="J8" s="1"/>
      <c r="K8" s="1"/>
      <c r="L8" s="1"/>
      <c r="M8" s="1"/>
      <c r="N8" s="1"/>
      <c r="O8" s="1"/>
      <c r="P8" s="1"/>
      <c r="Q8" s="1"/>
      <c r="R8" s="1"/>
      <c r="S8" s="1"/>
      <c r="T8" s="1"/>
      <c r="U8" s="1"/>
      <c r="V8" s="1"/>
      <c r="W8" s="1"/>
      <c r="X8" s="1"/>
      <c r="Y8" s="1"/>
      <c r="Z8" s="1"/>
      <c r="AA8" s="1"/>
    </row>
    <row r="9" spans="1:27" ht="18.899999999999999" customHeight="1" x14ac:dyDescent="0.25">
      <c r="A9" s="24" t="s">
        <v>115</v>
      </c>
      <c r="B9" s="93">
        <v>23573</v>
      </c>
      <c r="C9" s="94">
        <v>24889</v>
      </c>
      <c r="D9" s="188">
        <f t="shared" si="0"/>
        <v>5.5826581258219043E-2</v>
      </c>
      <c r="E9" s="1"/>
      <c r="F9" s="1"/>
      <c r="G9" s="1"/>
      <c r="H9" s="1"/>
      <c r="I9" s="1"/>
      <c r="J9" s="1"/>
      <c r="K9" s="1"/>
      <c r="L9" s="1"/>
      <c r="M9" s="1"/>
      <c r="N9" s="1"/>
      <c r="O9" s="1"/>
      <c r="P9" s="1"/>
      <c r="Q9" s="1"/>
      <c r="R9" s="1"/>
      <c r="S9" s="1"/>
      <c r="T9" s="1"/>
      <c r="U9" s="1"/>
      <c r="V9" s="1"/>
      <c r="W9" s="1"/>
      <c r="X9" s="1"/>
      <c r="Y9" s="1"/>
      <c r="Z9" s="1"/>
      <c r="AA9" s="1"/>
    </row>
    <row r="10" spans="1:27" ht="18.899999999999999" customHeight="1" x14ac:dyDescent="0.25">
      <c r="A10" s="24" t="s">
        <v>116</v>
      </c>
      <c r="B10" s="93">
        <v>7587</v>
      </c>
      <c r="C10" s="94">
        <v>5478</v>
      </c>
      <c r="D10" s="188">
        <f t="shared" si="0"/>
        <v>-0.27797548438117836</v>
      </c>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25">
      <c r="A11" s="24" t="s">
        <v>152</v>
      </c>
      <c r="B11" s="93">
        <v>4150</v>
      </c>
      <c r="C11" s="94">
        <v>3663</v>
      </c>
      <c r="D11" s="188">
        <f t="shared" si="0"/>
        <v>-0.11734939759036145</v>
      </c>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24" t="s">
        <v>117</v>
      </c>
      <c r="B12" s="93">
        <v>647</v>
      </c>
      <c r="C12" s="94">
        <v>465</v>
      </c>
      <c r="D12" s="188">
        <f t="shared" si="0"/>
        <v>-0.28129829984544052</v>
      </c>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24" t="s">
        <v>118</v>
      </c>
      <c r="B13" s="93">
        <v>83730</v>
      </c>
      <c r="C13" s="94">
        <v>67754</v>
      </c>
      <c r="D13" s="188">
        <f t="shared" si="0"/>
        <v>-0.19080377403559057</v>
      </c>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thickBot="1" x14ac:dyDescent="0.3">
      <c r="A14" s="11" t="s">
        <v>35</v>
      </c>
      <c r="B14" s="133">
        <f>SUM(B6:B13)</f>
        <v>327274</v>
      </c>
      <c r="C14" s="134">
        <f>SUM(C6:C13)</f>
        <v>242581</v>
      </c>
      <c r="D14" s="136">
        <f t="shared" ref="D14" si="1">(C14/B14)-1</f>
        <v>-0.25878316028770998</v>
      </c>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8.899999999999999"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899999999999999"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899999999999999"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8.899999999999999"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8.899999999999999"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1">
    <mergeCell ref="B4:D4"/>
  </mergeCells>
  <printOptions horizontalCentered="1"/>
  <pageMargins left="0.70866141732283472" right="0.70866141732283472" top="0.74803149606299213" bottom="0.74803149606299213" header="0.31496062992125984" footer="0.31496062992125984"/>
  <pageSetup paperSize="9" orientation="portrait" verticalDpi="0" r:id="rId1"/>
  <ignoredErrors>
    <ignoredError sqref="B14:C14" formulaRange="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E5768-495B-49DF-B272-9694375537C8}">
  <dimension ref="A1:AA48"/>
  <sheetViews>
    <sheetView showGridLines="0" zoomScale="106" zoomScaleNormal="106" workbookViewId="0">
      <selection activeCell="E2" sqref="E2"/>
    </sheetView>
  </sheetViews>
  <sheetFormatPr defaultColWidth="9.109375" defaultRowHeight="12" x14ac:dyDescent="0.25"/>
  <cols>
    <col min="1" max="1" width="21.6640625" style="3" customWidth="1"/>
    <col min="2" max="8" width="12.6640625" style="3" customWidth="1"/>
    <col min="9" max="16384" width="9.109375" style="3"/>
  </cols>
  <sheetData>
    <row r="1" spans="1:27" ht="6.75" customHeight="1" x14ac:dyDescent="0.25"/>
    <row r="2" spans="1:27" ht="18.899999999999999" customHeight="1" x14ac:dyDescent="0.3">
      <c r="A2" s="13" t="s">
        <v>169</v>
      </c>
      <c r="B2" s="14"/>
      <c r="C2" s="2"/>
      <c r="D2" s="2"/>
      <c r="E2" s="1"/>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1"/>
      <c r="F3" s="1"/>
      <c r="G3" s="1"/>
      <c r="H3" s="1"/>
      <c r="I3" s="1"/>
      <c r="J3" s="1"/>
      <c r="K3" s="1"/>
      <c r="L3" s="1"/>
      <c r="M3" s="1"/>
      <c r="N3" s="1"/>
      <c r="O3" s="1"/>
      <c r="P3" s="1"/>
      <c r="Q3" s="1"/>
      <c r="R3" s="1"/>
      <c r="S3" s="1"/>
      <c r="T3" s="1"/>
      <c r="U3" s="1"/>
      <c r="V3" s="1"/>
      <c r="W3" s="1"/>
      <c r="X3" s="1"/>
      <c r="Y3" s="1"/>
      <c r="Z3" s="1"/>
      <c r="AA3" s="1"/>
    </row>
    <row r="4" spans="1:27" ht="18.899999999999999" customHeight="1" x14ac:dyDescent="0.25">
      <c r="A4" s="15" t="str">
        <f>+'1'!A4</f>
        <v>Janeiro-março</v>
      </c>
      <c r="B4" s="258" t="s">
        <v>119</v>
      </c>
      <c r="C4" s="259"/>
      <c r="D4" s="260"/>
      <c r="E4" s="258" t="s">
        <v>108</v>
      </c>
      <c r="F4" s="259"/>
      <c r="G4" s="259"/>
      <c r="H4" s="259"/>
      <c r="I4" s="1"/>
      <c r="J4" s="1"/>
      <c r="K4" s="1"/>
      <c r="L4" s="1"/>
      <c r="M4" s="1"/>
      <c r="N4" s="1"/>
      <c r="O4" s="1"/>
      <c r="P4" s="1"/>
      <c r="Q4" s="1"/>
      <c r="R4" s="1"/>
      <c r="S4" s="1"/>
      <c r="T4" s="1"/>
      <c r="U4" s="1"/>
      <c r="V4" s="1"/>
      <c r="W4" s="1"/>
      <c r="X4" s="1"/>
      <c r="Y4" s="1"/>
      <c r="Z4" s="1"/>
      <c r="AA4" s="1"/>
    </row>
    <row r="5" spans="1:27" ht="24" customHeight="1" x14ac:dyDescent="0.25">
      <c r="A5" s="282" t="s">
        <v>140</v>
      </c>
      <c r="B5" s="275">
        <v>2025</v>
      </c>
      <c r="C5" s="276">
        <v>2026</v>
      </c>
      <c r="D5" s="285" t="s">
        <v>204</v>
      </c>
      <c r="E5" s="16">
        <v>2025</v>
      </c>
      <c r="F5" s="22">
        <v>2026</v>
      </c>
      <c r="G5" s="287" t="s">
        <v>204</v>
      </c>
      <c r="H5" s="287"/>
      <c r="I5" s="1"/>
      <c r="J5" s="1"/>
      <c r="K5" s="1"/>
      <c r="L5" s="1"/>
      <c r="M5" s="1"/>
      <c r="N5" s="1"/>
      <c r="O5" s="1"/>
      <c r="P5" s="1"/>
      <c r="Q5" s="1"/>
      <c r="R5" s="1"/>
      <c r="S5" s="1"/>
      <c r="T5" s="1"/>
      <c r="U5" s="1"/>
      <c r="V5" s="1"/>
      <c r="W5" s="1"/>
      <c r="X5" s="1"/>
      <c r="Y5" s="1"/>
      <c r="Z5" s="1"/>
      <c r="AA5" s="1"/>
    </row>
    <row r="6" spans="1:27" ht="31.5" customHeight="1" x14ac:dyDescent="0.25">
      <c r="A6" s="282"/>
      <c r="B6" s="283"/>
      <c r="C6" s="284"/>
      <c r="D6" s="286"/>
      <c r="E6" s="272" t="s">
        <v>147</v>
      </c>
      <c r="F6" s="288"/>
      <c r="G6" s="88" t="s">
        <v>148</v>
      </c>
      <c r="H6" s="88" t="s">
        <v>149</v>
      </c>
      <c r="I6" s="1"/>
      <c r="J6" s="1"/>
      <c r="K6" s="1"/>
      <c r="L6" s="1"/>
      <c r="M6" s="1"/>
      <c r="N6" s="1"/>
      <c r="O6" s="1"/>
      <c r="P6" s="1"/>
      <c r="Q6" s="1"/>
      <c r="R6" s="1"/>
      <c r="S6" s="1"/>
      <c r="T6" s="1"/>
      <c r="U6" s="1"/>
      <c r="V6" s="1"/>
      <c r="W6" s="1"/>
      <c r="X6" s="1"/>
      <c r="Y6" s="1"/>
      <c r="Z6" s="1"/>
      <c r="AA6" s="1"/>
    </row>
    <row r="7" spans="1:27" ht="18.899999999999999" customHeight="1" x14ac:dyDescent="0.25">
      <c r="A7" s="289" t="s">
        <v>14</v>
      </c>
      <c r="B7" s="293">
        <v>70191027</v>
      </c>
      <c r="C7" s="294">
        <v>58258893</v>
      </c>
      <c r="D7" s="295">
        <f>(C7/B7)-1</f>
        <v>-0.16999514767037105</v>
      </c>
      <c r="E7" s="93">
        <v>125282</v>
      </c>
      <c r="F7" s="154">
        <v>82774</v>
      </c>
      <c r="G7" s="96">
        <f>(F7/E7)-1</f>
        <v>-0.33929854248814673</v>
      </c>
      <c r="H7" s="96"/>
      <c r="I7" s="1"/>
      <c r="J7" s="1"/>
      <c r="K7" s="1"/>
      <c r="L7" s="1"/>
      <c r="M7" s="1"/>
      <c r="N7" s="1"/>
      <c r="O7" s="1"/>
      <c r="P7" s="1"/>
      <c r="Q7" s="1"/>
      <c r="R7" s="1"/>
      <c r="S7" s="1"/>
      <c r="T7" s="1"/>
      <c r="U7" s="1"/>
      <c r="V7" s="1"/>
      <c r="W7" s="1"/>
      <c r="X7" s="1"/>
      <c r="Y7" s="1"/>
      <c r="Z7" s="1"/>
      <c r="AA7" s="1"/>
    </row>
    <row r="8" spans="1:27" ht="18.899999999999999" customHeight="1" x14ac:dyDescent="0.25">
      <c r="A8" s="289"/>
      <c r="B8" s="290"/>
      <c r="C8" s="291"/>
      <c r="D8" s="292"/>
      <c r="E8" s="193">
        <f>E7/B7</f>
        <v>1.7848720179005216E-3</v>
      </c>
      <c r="F8" s="97">
        <f>F7/C7</f>
        <v>1.4207959632875275E-3</v>
      </c>
      <c r="G8" s="96"/>
      <c r="H8" s="96">
        <f>(F8-E8)/E8</f>
        <v>-0.20397880125951171</v>
      </c>
      <c r="I8" s="1"/>
      <c r="J8" s="1"/>
      <c r="K8" s="1"/>
      <c r="L8" s="1"/>
      <c r="M8" s="1"/>
      <c r="N8" s="1"/>
      <c r="O8" s="1"/>
      <c r="P8" s="1"/>
      <c r="Q8" s="1"/>
      <c r="R8" s="1"/>
      <c r="S8" s="1"/>
      <c r="T8" s="1"/>
      <c r="U8" s="1"/>
      <c r="V8" s="1"/>
      <c r="W8" s="1"/>
      <c r="X8" s="1"/>
      <c r="Y8" s="1"/>
      <c r="Z8" s="1"/>
      <c r="AA8" s="1"/>
    </row>
    <row r="9" spans="1:27" ht="18.899999999999999" customHeight="1" x14ac:dyDescent="0.25">
      <c r="A9" s="289" t="s">
        <v>22</v>
      </c>
      <c r="B9" s="290">
        <v>4346580</v>
      </c>
      <c r="C9" s="291">
        <v>4870169</v>
      </c>
      <c r="D9" s="292">
        <f t="shared" ref="D9" si="0">(C9/B9)-1</f>
        <v>0.12045999383423278</v>
      </c>
      <c r="E9" s="93">
        <v>20592</v>
      </c>
      <c r="F9" s="154">
        <v>18724</v>
      </c>
      <c r="G9" s="96">
        <f t="shared" ref="G9:G13" si="1">(F9/E9)-1</f>
        <v>-9.0714840714840705E-2</v>
      </c>
      <c r="H9" s="96"/>
      <c r="I9" s="1"/>
      <c r="J9" s="1"/>
      <c r="K9" s="1"/>
      <c r="L9" s="1"/>
      <c r="M9" s="1"/>
      <c r="N9" s="1"/>
      <c r="O9" s="1"/>
      <c r="P9" s="1"/>
      <c r="Q9" s="1"/>
      <c r="R9" s="1"/>
      <c r="S9" s="1"/>
      <c r="T9" s="1"/>
      <c r="U9" s="1"/>
      <c r="V9" s="1"/>
      <c r="W9" s="1"/>
      <c r="X9" s="1"/>
      <c r="Y9" s="1"/>
      <c r="Z9" s="1"/>
      <c r="AA9" s="1"/>
    </row>
    <row r="10" spans="1:27" ht="18.899999999999999" customHeight="1" x14ac:dyDescent="0.25">
      <c r="A10" s="289"/>
      <c r="B10" s="290"/>
      <c r="C10" s="291"/>
      <c r="D10" s="292"/>
      <c r="E10" s="193">
        <f>E9/B9</f>
        <v>4.7375177725936255E-3</v>
      </c>
      <c r="F10" s="97">
        <f>F9/C9</f>
        <v>3.8446304430092672E-3</v>
      </c>
      <c r="G10" s="96"/>
      <c r="H10" s="96">
        <f t="shared" ref="H10:H14" si="2">(F10-E10)/E10</f>
        <v>-0.18847155249731837</v>
      </c>
      <c r="I10" s="1"/>
      <c r="J10" s="1"/>
      <c r="K10" s="1"/>
      <c r="L10" s="1"/>
      <c r="M10" s="1"/>
      <c r="N10" s="1"/>
      <c r="O10" s="1"/>
      <c r="P10" s="1"/>
      <c r="Q10" s="1"/>
      <c r="R10" s="1"/>
      <c r="S10" s="1"/>
      <c r="T10" s="1"/>
      <c r="U10" s="1"/>
      <c r="V10" s="1"/>
      <c r="W10" s="1"/>
      <c r="X10" s="1"/>
      <c r="Y10" s="1"/>
      <c r="Z10" s="1"/>
      <c r="AA10" s="1"/>
    </row>
    <row r="11" spans="1:27" ht="18.899999999999999" customHeight="1" x14ac:dyDescent="0.25">
      <c r="A11" s="289" t="s">
        <v>28</v>
      </c>
      <c r="B11" s="290">
        <v>699556</v>
      </c>
      <c r="C11" s="291">
        <v>596885</v>
      </c>
      <c r="D11" s="292">
        <f t="shared" ref="D11:D13" si="3">(C11/B11)-1</f>
        <v>-0.14676594868745318</v>
      </c>
      <c r="E11" s="93">
        <v>12503</v>
      </c>
      <c r="F11" s="154">
        <v>7840</v>
      </c>
      <c r="G11" s="96">
        <f t="shared" si="1"/>
        <v>-0.37295049188194829</v>
      </c>
      <c r="H11" s="96"/>
      <c r="I11" s="1"/>
      <c r="J11" s="1"/>
      <c r="K11" s="1"/>
      <c r="L11" s="1"/>
      <c r="M11" s="1"/>
      <c r="N11" s="1"/>
      <c r="O11" s="1"/>
      <c r="P11" s="1"/>
      <c r="Q11" s="1"/>
      <c r="R11" s="1"/>
      <c r="S11" s="1"/>
      <c r="T11" s="1"/>
      <c r="U11" s="1"/>
      <c r="V11" s="1"/>
      <c r="W11" s="1"/>
      <c r="X11" s="1"/>
      <c r="Y11" s="1"/>
      <c r="Z11" s="1"/>
      <c r="AA11" s="1"/>
    </row>
    <row r="12" spans="1:27" ht="18.899999999999999" customHeight="1" x14ac:dyDescent="0.25">
      <c r="A12" s="289"/>
      <c r="B12" s="290"/>
      <c r="C12" s="291"/>
      <c r="D12" s="292"/>
      <c r="E12" s="193">
        <f>E11/B11</f>
        <v>1.7872765010949802E-2</v>
      </c>
      <c r="F12" s="97">
        <f>F11/C11</f>
        <v>1.3134858473575312E-2</v>
      </c>
      <c r="G12" s="96"/>
      <c r="H12" s="96">
        <f t="shared" si="2"/>
        <v>-0.26509085384784042</v>
      </c>
      <c r="I12" s="1"/>
      <c r="J12" s="1"/>
      <c r="K12" s="1"/>
      <c r="L12" s="1"/>
      <c r="M12" s="1"/>
      <c r="N12" s="1"/>
      <c r="O12" s="1"/>
      <c r="P12" s="1"/>
      <c r="Q12" s="1"/>
      <c r="R12" s="1"/>
      <c r="S12" s="1"/>
      <c r="T12" s="1"/>
      <c r="U12" s="1"/>
      <c r="V12" s="1"/>
      <c r="W12" s="1"/>
      <c r="X12" s="1"/>
      <c r="Y12" s="1"/>
      <c r="Z12" s="1"/>
      <c r="AA12" s="1"/>
    </row>
    <row r="13" spans="1:27" ht="18.899999999999999" customHeight="1" x14ac:dyDescent="0.25">
      <c r="A13" s="289" t="s">
        <v>163</v>
      </c>
      <c r="B13" s="290">
        <v>172874</v>
      </c>
      <c r="C13" s="291">
        <v>242656</v>
      </c>
      <c r="D13" s="292">
        <f t="shared" si="3"/>
        <v>0.40365815565093643</v>
      </c>
      <c r="E13" s="93">
        <v>32748</v>
      </c>
      <c r="F13" s="154">
        <v>15226</v>
      </c>
      <c r="G13" s="96">
        <f t="shared" si="1"/>
        <v>-0.53505557591303288</v>
      </c>
      <c r="H13" s="96"/>
      <c r="I13" s="1"/>
      <c r="J13" s="1"/>
      <c r="K13" s="1"/>
      <c r="L13" s="1"/>
      <c r="M13" s="1"/>
      <c r="N13" s="1"/>
      <c r="O13" s="1"/>
      <c r="P13" s="1"/>
      <c r="Q13" s="1"/>
      <c r="R13" s="1"/>
      <c r="S13" s="1"/>
      <c r="T13" s="1"/>
      <c r="U13" s="1"/>
      <c r="V13" s="1"/>
      <c r="W13" s="1"/>
      <c r="X13" s="1"/>
      <c r="Y13" s="1"/>
      <c r="Z13" s="1"/>
      <c r="AA13" s="1"/>
    </row>
    <row r="14" spans="1:27" ht="18.899999999999999" customHeight="1" x14ac:dyDescent="0.25">
      <c r="A14" s="289"/>
      <c r="B14" s="290"/>
      <c r="C14" s="291"/>
      <c r="D14" s="292"/>
      <c r="E14" s="193">
        <v>7.9153804763388187E-3</v>
      </c>
      <c r="F14" s="97">
        <v>1.704599479630382E-2</v>
      </c>
      <c r="G14" s="96"/>
      <c r="H14" s="96">
        <f t="shared" si="2"/>
        <v>1.1535281654822329</v>
      </c>
      <c r="I14" s="1"/>
      <c r="J14" s="1"/>
      <c r="K14" s="1"/>
      <c r="L14" s="1"/>
      <c r="M14" s="1"/>
      <c r="N14" s="1"/>
      <c r="O14" s="1"/>
      <c r="P14" s="1"/>
      <c r="Q14" s="1"/>
      <c r="R14" s="1"/>
      <c r="S14" s="1"/>
      <c r="T14" s="1"/>
      <c r="U14" s="1"/>
      <c r="V14" s="1"/>
      <c r="W14" s="1"/>
      <c r="X14" s="1"/>
      <c r="Y14" s="1"/>
      <c r="Z14" s="1"/>
      <c r="AA14" s="1"/>
    </row>
    <row r="15" spans="1:27" ht="18.899999999999999" customHeight="1" x14ac:dyDescent="0.25">
      <c r="A15" s="23"/>
      <c r="B15" s="296">
        <f>SUM(B7:B14)</f>
        <v>75410037</v>
      </c>
      <c r="C15" s="298">
        <f>SUM(C7:C14)</f>
        <v>63968603</v>
      </c>
      <c r="D15" s="300">
        <f>(C15/B15)-1</f>
        <v>-0.15172295963732252</v>
      </c>
      <c r="E15" s="195">
        <v>191125</v>
      </c>
      <c r="F15" s="195">
        <v>124564</v>
      </c>
      <c r="G15" s="196">
        <f>(F15/E15)-1</f>
        <v>-0.34825899280575534</v>
      </c>
      <c r="H15" s="197"/>
      <c r="I15" s="1"/>
      <c r="J15" s="1"/>
      <c r="K15" s="1"/>
      <c r="L15" s="1"/>
      <c r="M15" s="1"/>
      <c r="N15" s="1"/>
      <c r="O15" s="1"/>
      <c r="P15" s="1"/>
      <c r="Q15" s="1"/>
      <c r="R15" s="1"/>
      <c r="S15" s="1"/>
      <c r="T15" s="1"/>
      <c r="U15" s="1"/>
      <c r="V15" s="1"/>
      <c r="W15" s="1"/>
      <c r="X15" s="1"/>
      <c r="Y15" s="1"/>
      <c r="Z15" s="1"/>
      <c r="AA15" s="1"/>
    </row>
    <row r="16" spans="1:27" ht="18.899999999999999" customHeight="1" thickBot="1" x14ac:dyDescent="0.3">
      <c r="A16" s="11" t="s">
        <v>164</v>
      </c>
      <c r="B16" s="297"/>
      <c r="C16" s="299"/>
      <c r="D16" s="301"/>
      <c r="E16" s="198">
        <v>2.115924259317393E-3</v>
      </c>
      <c r="F16" s="199">
        <v>1.7712123995937855E-3</v>
      </c>
      <c r="G16" s="136"/>
      <c r="H16" s="136">
        <f>(F16-E16)/E16</f>
        <v>-0.162913137464955</v>
      </c>
      <c r="I16" s="1"/>
      <c r="J16" s="1"/>
      <c r="K16" s="1"/>
      <c r="L16" s="1"/>
      <c r="M16" s="1"/>
      <c r="N16" s="1"/>
      <c r="O16" s="1"/>
      <c r="P16" s="1"/>
      <c r="Q16" s="1"/>
      <c r="R16" s="1"/>
      <c r="S16" s="1"/>
      <c r="T16" s="1"/>
      <c r="U16" s="1"/>
      <c r="V16" s="1"/>
      <c r="W16" s="1"/>
      <c r="X16" s="1"/>
      <c r="Y16" s="1"/>
      <c r="Z16" s="1"/>
      <c r="AA16" s="1"/>
    </row>
    <row r="17" spans="1:27" ht="12.75" customHeight="1" x14ac:dyDescent="0.25">
      <c r="A17" s="91" t="s">
        <v>178</v>
      </c>
      <c r="B17" s="91"/>
      <c r="C17" s="91"/>
      <c r="D17" s="1"/>
      <c r="E17" s="1"/>
      <c r="F17" s="1"/>
      <c r="G17" s="1"/>
      <c r="H17" s="1"/>
      <c r="I17" s="1"/>
      <c r="J17" s="1"/>
      <c r="K17" s="1"/>
      <c r="L17" s="1"/>
      <c r="M17" s="1"/>
      <c r="N17" s="1"/>
      <c r="O17" s="1"/>
      <c r="P17" s="1"/>
      <c r="Q17" s="1"/>
      <c r="R17" s="1"/>
      <c r="S17" s="1"/>
      <c r="T17" s="1"/>
      <c r="U17" s="1"/>
      <c r="V17" s="1"/>
      <c r="W17" s="1"/>
      <c r="X17" s="1"/>
      <c r="Y17" s="1"/>
      <c r="Z17" s="1"/>
      <c r="AA17" s="1"/>
    </row>
    <row r="18" spans="1:27" ht="12.75" customHeight="1" x14ac:dyDescent="0.25">
      <c r="A18" s="90" t="s">
        <v>179</v>
      </c>
      <c r="B18" s="90"/>
      <c r="C18" s="90"/>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8.899999999999999"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899999999999999"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899999999999999"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8.899999999999999"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8.899999999999999"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8.899999999999999"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8.899999999999999" customHeight="1" x14ac:dyDescent="0.25"/>
    <row r="37" spans="1:27" x14ac:dyDescent="0.25">
      <c r="G37" s="1"/>
    </row>
    <row r="48" spans="1:27" x14ac:dyDescent="0.25">
      <c r="I48" s="1"/>
    </row>
  </sheetData>
  <mergeCells count="27">
    <mergeCell ref="C7:C8"/>
    <mergeCell ref="D7:D8"/>
    <mergeCell ref="B15:B16"/>
    <mergeCell ref="C15:C16"/>
    <mergeCell ref="D15:D16"/>
    <mergeCell ref="B4:D4"/>
    <mergeCell ref="E4:H4"/>
    <mergeCell ref="A13:A14"/>
    <mergeCell ref="B13:B14"/>
    <mergeCell ref="C13:C14"/>
    <mergeCell ref="D13:D14"/>
    <mergeCell ref="A11:A12"/>
    <mergeCell ref="B11:B12"/>
    <mergeCell ref="C11:C12"/>
    <mergeCell ref="D11:D12"/>
    <mergeCell ref="A9:A10"/>
    <mergeCell ref="B9:B10"/>
    <mergeCell ref="C9:C10"/>
    <mergeCell ref="D9:D10"/>
    <mergeCell ref="A7:A8"/>
    <mergeCell ref="B7:B8"/>
    <mergeCell ref="A5:A6"/>
    <mergeCell ref="B5:B6"/>
    <mergeCell ref="C5:C6"/>
    <mergeCell ref="D5:D6"/>
    <mergeCell ref="G5:H5"/>
    <mergeCell ref="E6:F6"/>
  </mergeCells>
  <pageMargins left="0.7" right="0.7" top="0.75" bottom="0.75" header="0.3" footer="0.3"/>
  <pageSetup paperSize="9" scale="72" orientation="portrait" verticalDpi="0" r:id="rId1"/>
  <ignoredErrors>
    <ignoredError sqref="B15:D15 B16:D16 G16:H16 G15:H15" formulaRange="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44BC4-7137-4EC3-8CC7-A7F9EB30A59C}">
  <sheetPr>
    <pageSetUpPr fitToPage="1"/>
  </sheetPr>
  <dimension ref="A1:AA48"/>
  <sheetViews>
    <sheetView showGridLines="0" zoomScaleNormal="100" workbookViewId="0">
      <selection activeCell="E2" sqref="E2"/>
    </sheetView>
  </sheetViews>
  <sheetFormatPr defaultColWidth="9.109375" defaultRowHeight="12" x14ac:dyDescent="0.25"/>
  <cols>
    <col min="1" max="1" width="19.6640625" style="3" customWidth="1"/>
    <col min="2" max="8" width="12.6640625" style="3" customWidth="1"/>
    <col min="9" max="9" width="2.44140625" style="3" customWidth="1"/>
    <col min="10" max="16384" width="9.109375" style="3"/>
  </cols>
  <sheetData>
    <row r="1" spans="1:27" ht="6.75" customHeight="1" x14ac:dyDescent="0.25"/>
    <row r="2" spans="1:27" ht="18.899999999999999" customHeight="1" x14ac:dyDescent="0.3">
      <c r="A2" s="13" t="s">
        <v>170</v>
      </c>
      <c r="B2" s="14"/>
      <c r="C2" s="2"/>
      <c r="D2" s="2"/>
      <c r="E2" s="1"/>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1"/>
      <c r="F3" s="1"/>
      <c r="G3" s="1"/>
      <c r="H3" s="1"/>
      <c r="I3" s="1"/>
      <c r="J3" s="1"/>
      <c r="K3" s="1"/>
      <c r="L3" s="1"/>
      <c r="M3" s="1"/>
      <c r="N3" s="1"/>
      <c r="O3" s="1"/>
      <c r="P3" s="1"/>
      <c r="Q3" s="1"/>
      <c r="R3" s="1"/>
      <c r="S3" s="1"/>
      <c r="T3" s="1"/>
      <c r="U3" s="1"/>
      <c r="V3" s="1"/>
      <c r="W3" s="1"/>
      <c r="X3" s="1"/>
      <c r="Y3" s="1"/>
      <c r="Z3" s="1"/>
      <c r="AA3" s="1"/>
    </row>
    <row r="4" spans="1:27" ht="30.75" customHeight="1" x14ac:dyDescent="0.25">
      <c r="A4" s="15" t="str">
        <f>+'1'!A4</f>
        <v>Janeiro-março</v>
      </c>
      <c r="B4" s="258" t="s">
        <v>121</v>
      </c>
      <c r="C4" s="259"/>
      <c r="D4" s="260"/>
      <c r="E4" s="258" t="s">
        <v>110</v>
      </c>
      <c r="F4" s="259"/>
      <c r="G4" s="259"/>
      <c r="H4" s="259"/>
      <c r="I4" s="1"/>
      <c r="J4" s="1"/>
      <c r="K4" s="1"/>
      <c r="L4" s="1"/>
      <c r="M4" s="1"/>
      <c r="N4" s="1"/>
      <c r="O4" s="1"/>
      <c r="P4" s="1"/>
      <c r="Q4" s="1"/>
      <c r="R4" s="1"/>
      <c r="S4" s="1"/>
      <c r="T4" s="1"/>
      <c r="U4" s="1"/>
      <c r="V4" s="1"/>
      <c r="W4" s="1"/>
      <c r="X4" s="1"/>
      <c r="Y4" s="1"/>
      <c r="Z4" s="1"/>
      <c r="AA4" s="1"/>
    </row>
    <row r="5" spans="1:27" ht="26.25" customHeight="1" x14ac:dyDescent="0.25">
      <c r="A5" s="282" t="s">
        <v>120</v>
      </c>
      <c r="B5" s="275">
        <v>2025</v>
      </c>
      <c r="C5" s="276">
        <v>2026</v>
      </c>
      <c r="D5" s="285" t="s">
        <v>204</v>
      </c>
      <c r="E5" s="20">
        <v>2025</v>
      </c>
      <c r="F5" s="20">
        <v>2026</v>
      </c>
      <c r="G5" s="304" t="s">
        <v>204</v>
      </c>
      <c r="H5" s="287"/>
      <c r="I5" s="1"/>
      <c r="J5" s="1"/>
      <c r="K5" s="1"/>
      <c r="L5" s="1"/>
      <c r="M5" s="1"/>
      <c r="N5" s="1"/>
      <c r="O5" s="1"/>
      <c r="P5" s="1"/>
      <c r="Q5" s="1"/>
      <c r="R5" s="1"/>
      <c r="S5" s="1"/>
      <c r="T5" s="1"/>
      <c r="U5" s="1"/>
      <c r="V5" s="1"/>
      <c r="W5" s="1"/>
      <c r="X5" s="1"/>
      <c r="Y5" s="1"/>
      <c r="Z5" s="1"/>
      <c r="AA5" s="1"/>
    </row>
    <row r="6" spans="1:27" ht="27" customHeight="1" x14ac:dyDescent="0.25">
      <c r="A6" s="282"/>
      <c r="B6" s="283"/>
      <c r="C6" s="284"/>
      <c r="D6" s="286"/>
      <c r="E6" s="271" t="s">
        <v>147</v>
      </c>
      <c r="F6" s="271"/>
      <c r="G6" s="87" t="s">
        <v>148</v>
      </c>
      <c r="H6" s="88" t="s">
        <v>149</v>
      </c>
      <c r="I6" s="1"/>
      <c r="J6" s="1"/>
      <c r="K6" s="1"/>
      <c r="L6" s="1"/>
      <c r="M6" s="1"/>
      <c r="N6" s="1"/>
      <c r="O6" s="1"/>
      <c r="P6" s="1"/>
      <c r="Q6" s="1"/>
      <c r="R6" s="1"/>
      <c r="S6" s="1"/>
      <c r="T6" s="1"/>
      <c r="U6" s="1"/>
      <c r="V6" s="1"/>
      <c r="W6" s="1"/>
      <c r="X6" s="1"/>
      <c r="Y6" s="1"/>
      <c r="Z6" s="1"/>
      <c r="AA6" s="1"/>
    </row>
    <row r="7" spans="1:27" ht="18.899999999999999" customHeight="1" x14ac:dyDescent="0.25">
      <c r="A7" s="302" t="s">
        <v>35</v>
      </c>
      <c r="B7" s="296">
        <v>562383</v>
      </c>
      <c r="C7" s="298">
        <v>489529</v>
      </c>
      <c r="D7" s="300">
        <f>(C7/B7)-1</f>
        <v>-0.12954516761708657</v>
      </c>
      <c r="E7" s="194">
        <v>8531</v>
      </c>
      <c r="F7" s="194">
        <v>8033</v>
      </c>
      <c r="G7" s="200">
        <f>(F7/E7)-1</f>
        <v>-5.8375337006212669E-2</v>
      </c>
      <c r="H7" s="12"/>
      <c r="I7" s="1"/>
      <c r="J7" s="1"/>
      <c r="K7" s="1"/>
      <c r="L7" s="1"/>
      <c r="M7" s="1"/>
      <c r="N7" s="1"/>
      <c r="O7" s="1"/>
      <c r="P7" s="1"/>
      <c r="Q7" s="1"/>
      <c r="R7" s="1"/>
      <c r="S7" s="1"/>
      <c r="T7" s="1"/>
      <c r="U7" s="1"/>
      <c r="V7" s="1"/>
      <c r="W7" s="1"/>
      <c r="X7" s="1"/>
      <c r="Y7" s="1"/>
      <c r="Z7" s="1"/>
      <c r="AA7" s="1"/>
    </row>
    <row r="8" spans="1:27" ht="18.899999999999999" customHeight="1" thickBot="1" x14ac:dyDescent="0.3">
      <c r="A8" s="303"/>
      <c r="B8" s="297"/>
      <c r="C8" s="299"/>
      <c r="D8" s="301"/>
      <c r="E8" s="192">
        <f>E7/B7</f>
        <v>1.5169377452732391E-2</v>
      </c>
      <c r="F8" s="192">
        <f>F7/C7</f>
        <v>1.640965090934347E-2</v>
      </c>
      <c r="G8" s="201"/>
      <c r="H8" s="136">
        <f>(F8/E8)-1</f>
        <v>8.176165834595106E-2</v>
      </c>
      <c r="I8" s="1"/>
      <c r="J8" s="1"/>
      <c r="K8" s="1"/>
      <c r="L8" s="1"/>
      <c r="M8" s="1"/>
      <c r="N8" s="1"/>
      <c r="O8" s="1"/>
      <c r="P8" s="1"/>
      <c r="Q8" s="1"/>
      <c r="R8" s="1"/>
      <c r="S8" s="1"/>
      <c r="T8" s="1"/>
      <c r="U8" s="1"/>
      <c r="V8" s="1"/>
      <c r="W8" s="1"/>
      <c r="X8" s="1"/>
      <c r="Y8" s="1"/>
      <c r="Z8" s="1"/>
      <c r="AA8" s="1"/>
    </row>
    <row r="9" spans="1:27" ht="18.899999999999999" customHeight="1"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7" spans="1:27" x14ac:dyDescent="0.25">
      <c r="G37" s="1"/>
    </row>
    <row r="48" spans="1:27" x14ac:dyDescent="0.25">
      <c r="I48" s="1"/>
    </row>
  </sheetData>
  <mergeCells count="12">
    <mergeCell ref="B4:D4"/>
    <mergeCell ref="E4:H4"/>
    <mergeCell ref="A7:A8"/>
    <mergeCell ref="B7:B8"/>
    <mergeCell ref="C7:C8"/>
    <mergeCell ref="D7:D8"/>
    <mergeCell ref="A5:A6"/>
    <mergeCell ref="B5:B6"/>
    <mergeCell ref="C5:C6"/>
    <mergeCell ref="D5:D6"/>
    <mergeCell ref="G5:H5"/>
    <mergeCell ref="E6:F6"/>
  </mergeCells>
  <printOptions horizontalCentered="1"/>
  <pageMargins left="0.23622047244094491" right="0.23622047244094491" top="0.74803149606299213" bottom="0.74803149606299213" header="0.31496062992125984" footer="0.31496062992125984"/>
  <pageSetup paperSize="9" scale="91"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A722-07FE-4348-94C1-50848E912BEA}">
  <sheetPr>
    <pageSetUpPr fitToPage="1"/>
  </sheetPr>
  <dimension ref="A1:AA48"/>
  <sheetViews>
    <sheetView showGridLines="0" zoomScaleNormal="100" workbookViewId="0">
      <selection activeCell="B2" sqref="B2"/>
    </sheetView>
  </sheetViews>
  <sheetFormatPr defaultColWidth="9.109375" defaultRowHeight="12" x14ac:dyDescent="0.25"/>
  <cols>
    <col min="1" max="1" width="34.6640625" style="3" customWidth="1"/>
    <col min="2" max="4" width="10.6640625" style="3" customWidth="1"/>
    <col min="5" max="5" width="3.33203125" style="3" customWidth="1"/>
    <col min="6" max="16384" width="9.109375" style="3"/>
  </cols>
  <sheetData>
    <row r="1" spans="1:27" ht="6.75" customHeight="1" x14ac:dyDescent="0.25"/>
    <row r="2" spans="1:27" ht="18.899999999999999" customHeight="1" x14ac:dyDescent="0.3">
      <c r="A2" s="13" t="s">
        <v>171</v>
      </c>
      <c r="B2" s="14"/>
      <c r="C2" s="2"/>
      <c r="D2" s="2"/>
      <c r="E2" s="1"/>
      <c r="F2" s="1"/>
      <c r="G2" s="1"/>
      <c r="H2" s="1"/>
      <c r="I2" s="1"/>
      <c r="J2" s="1"/>
      <c r="K2" s="1"/>
      <c r="L2" s="1"/>
      <c r="M2" s="1"/>
      <c r="N2" s="1"/>
      <c r="O2" s="1"/>
      <c r="P2" s="1"/>
      <c r="Q2" s="1"/>
      <c r="R2" s="1"/>
      <c r="S2" s="1"/>
      <c r="T2" s="1"/>
      <c r="U2" s="1"/>
      <c r="V2" s="1"/>
      <c r="W2" s="1"/>
      <c r="X2" s="1"/>
      <c r="Y2" s="1"/>
      <c r="Z2" s="1"/>
      <c r="AA2" s="1"/>
    </row>
    <row r="3" spans="1:27" ht="18.899999999999999" customHeight="1" thickBot="1" x14ac:dyDescent="0.3">
      <c r="A3" s="2"/>
      <c r="B3" s="2"/>
      <c r="C3" s="2"/>
      <c r="D3" s="2"/>
      <c r="E3" s="1"/>
      <c r="F3" s="1"/>
      <c r="G3" s="1"/>
      <c r="H3" s="1"/>
      <c r="I3" s="1"/>
      <c r="J3" s="1"/>
      <c r="K3" s="1"/>
      <c r="L3" s="1"/>
      <c r="M3" s="1"/>
      <c r="N3" s="1"/>
      <c r="O3" s="1"/>
      <c r="P3" s="1"/>
      <c r="Q3" s="1"/>
      <c r="R3" s="1"/>
      <c r="S3" s="1"/>
      <c r="T3" s="1"/>
      <c r="U3" s="1"/>
      <c r="V3" s="1"/>
      <c r="W3" s="1"/>
      <c r="X3" s="1"/>
      <c r="Y3" s="1"/>
      <c r="Z3" s="1"/>
      <c r="AA3" s="1"/>
    </row>
    <row r="4" spans="1:27" ht="18.899999999999999" customHeight="1" x14ac:dyDescent="0.25">
      <c r="A4" s="15" t="str">
        <f>+'1'!A4</f>
        <v>Janeiro-março</v>
      </c>
      <c r="B4" s="258" t="s">
        <v>123</v>
      </c>
      <c r="C4" s="259"/>
      <c r="D4" s="260"/>
      <c r="E4" s="1"/>
      <c r="F4" s="1"/>
      <c r="G4" s="1"/>
      <c r="H4" s="1"/>
      <c r="I4" s="1"/>
      <c r="J4" s="1"/>
      <c r="K4" s="1"/>
      <c r="L4" s="1"/>
      <c r="M4" s="1"/>
      <c r="N4" s="1"/>
      <c r="O4" s="1"/>
      <c r="P4" s="1"/>
      <c r="Q4" s="1"/>
      <c r="R4" s="1"/>
      <c r="S4" s="1"/>
      <c r="T4" s="1"/>
      <c r="U4" s="1"/>
      <c r="V4" s="1"/>
      <c r="W4" s="1"/>
      <c r="X4" s="1"/>
      <c r="Y4" s="1"/>
      <c r="Z4" s="1"/>
      <c r="AA4" s="1"/>
    </row>
    <row r="5" spans="1:27" ht="30" customHeight="1" x14ac:dyDescent="0.25">
      <c r="A5" s="9" t="s">
        <v>111</v>
      </c>
      <c r="B5" s="16">
        <v>2025</v>
      </c>
      <c r="C5" s="17">
        <v>2026</v>
      </c>
      <c r="D5" s="18" t="s">
        <v>204</v>
      </c>
      <c r="E5" s="1"/>
      <c r="F5" s="1"/>
      <c r="G5" s="1"/>
      <c r="H5" s="1"/>
      <c r="I5" s="1"/>
      <c r="J5" s="1"/>
      <c r="K5" s="1"/>
      <c r="L5" s="1"/>
      <c r="M5" s="1"/>
      <c r="N5" s="1"/>
      <c r="O5" s="1"/>
      <c r="P5" s="1"/>
      <c r="Q5" s="1"/>
      <c r="R5" s="1"/>
      <c r="S5" s="1"/>
      <c r="T5" s="1"/>
      <c r="U5" s="1"/>
      <c r="V5" s="1"/>
      <c r="W5" s="1"/>
      <c r="X5" s="1"/>
      <c r="Y5" s="1"/>
      <c r="Z5" s="1"/>
      <c r="AA5" s="1"/>
    </row>
    <row r="6" spans="1:27" ht="18.899999999999999" customHeight="1" x14ac:dyDescent="0.25">
      <c r="A6" s="19" t="s">
        <v>113</v>
      </c>
      <c r="B6" s="202">
        <v>4805</v>
      </c>
      <c r="C6" s="203">
        <v>5222</v>
      </c>
      <c r="D6" s="204">
        <f>(C6/B6)-1</f>
        <v>8.6784599375650417E-2</v>
      </c>
      <c r="E6" s="1"/>
      <c r="F6" s="1"/>
      <c r="G6" s="1"/>
      <c r="H6" s="1"/>
      <c r="I6" s="1"/>
      <c r="J6" s="1"/>
      <c r="K6" s="1"/>
      <c r="L6" s="1"/>
      <c r="M6" s="1"/>
      <c r="N6" s="1"/>
      <c r="O6" s="1"/>
      <c r="P6" s="1"/>
      <c r="Q6" s="1"/>
      <c r="R6" s="1"/>
      <c r="S6" s="1"/>
      <c r="T6" s="1"/>
      <c r="U6" s="1"/>
      <c r="V6" s="1"/>
      <c r="W6" s="1"/>
      <c r="X6" s="1"/>
      <c r="Y6" s="1"/>
      <c r="Z6" s="1"/>
      <c r="AA6" s="1"/>
    </row>
    <row r="7" spans="1:27" ht="18.899999999999999" customHeight="1" x14ac:dyDescent="0.25">
      <c r="A7" s="19" t="s">
        <v>122</v>
      </c>
      <c r="B7" s="104">
        <v>2981</v>
      </c>
      <c r="C7" s="105">
        <v>2864</v>
      </c>
      <c r="D7" s="205">
        <f t="shared" ref="D7:D9" si="0">(C7/B7)-1</f>
        <v>-3.924857430392481E-2</v>
      </c>
      <c r="E7" s="1"/>
      <c r="F7" s="1"/>
      <c r="G7" s="1"/>
      <c r="H7" s="1"/>
      <c r="I7" s="1"/>
      <c r="J7" s="1"/>
      <c r="K7" s="1"/>
      <c r="L7" s="1"/>
      <c r="M7" s="1"/>
      <c r="N7" s="1"/>
      <c r="O7" s="1"/>
      <c r="P7" s="1"/>
      <c r="Q7" s="1"/>
      <c r="R7" s="1"/>
      <c r="S7" s="1"/>
      <c r="T7" s="1"/>
      <c r="U7" s="1"/>
      <c r="V7" s="1"/>
      <c r="W7" s="1"/>
      <c r="X7" s="1"/>
      <c r="Y7" s="1"/>
      <c r="Z7" s="1"/>
      <c r="AA7" s="1"/>
    </row>
    <row r="8" spans="1:27" ht="18.899999999999999" customHeight="1" x14ac:dyDescent="0.25">
      <c r="A8" s="19" t="s">
        <v>118</v>
      </c>
      <c r="B8" s="104">
        <v>3015</v>
      </c>
      <c r="C8" s="105">
        <v>2554</v>
      </c>
      <c r="D8" s="205">
        <f t="shared" si="0"/>
        <v>-0.15290215588723055</v>
      </c>
      <c r="E8" s="1"/>
      <c r="F8" s="1"/>
      <c r="G8" s="1"/>
      <c r="H8" s="1"/>
      <c r="I8" s="1"/>
      <c r="J8" s="1"/>
      <c r="K8" s="1"/>
      <c r="L8" s="1"/>
      <c r="M8" s="1"/>
      <c r="N8" s="1"/>
      <c r="O8" s="1"/>
      <c r="P8" s="1"/>
      <c r="Q8" s="1"/>
      <c r="R8" s="1"/>
      <c r="S8" s="1"/>
      <c r="T8" s="1"/>
      <c r="U8" s="1"/>
      <c r="V8" s="1"/>
      <c r="W8" s="1"/>
      <c r="X8" s="1"/>
      <c r="Y8" s="1"/>
      <c r="Z8" s="1"/>
      <c r="AA8" s="1"/>
    </row>
    <row r="9" spans="1:27" ht="18.899999999999999" customHeight="1" thickBot="1" x14ac:dyDescent="0.3">
      <c r="A9" s="11" t="s">
        <v>35</v>
      </c>
      <c r="B9" s="133">
        <f>SUM(B6:B8)</f>
        <v>10801</v>
      </c>
      <c r="C9" s="134">
        <f>SUM(C6:C8)</f>
        <v>10640</v>
      </c>
      <c r="D9" s="136">
        <f t="shared" si="0"/>
        <v>-1.4906027219701912E-2</v>
      </c>
      <c r="E9" s="1"/>
      <c r="F9" s="1"/>
      <c r="G9" s="1"/>
      <c r="H9" s="1"/>
      <c r="I9" s="1"/>
      <c r="J9" s="1"/>
      <c r="K9" s="1"/>
      <c r="L9" s="1"/>
      <c r="M9" s="1"/>
      <c r="N9" s="1"/>
      <c r="O9" s="1"/>
      <c r="P9" s="1"/>
      <c r="Q9" s="1"/>
      <c r="R9" s="1"/>
      <c r="S9" s="1"/>
      <c r="T9" s="1"/>
      <c r="U9" s="1"/>
      <c r="V9" s="1"/>
      <c r="W9" s="1"/>
      <c r="X9" s="1"/>
      <c r="Y9" s="1"/>
      <c r="Z9" s="1"/>
      <c r="AA9" s="1"/>
    </row>
    <row r="10" spans="1:27"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row>
    <row r="11" spans="1:27" ht="18.899999999999999"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8.899999999999999"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8.899999999999999"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7" spans="1:27" x14ac:dyDescent="0.25">
      <c r="G37" s="1"/>
    </row>
    <row r="48" spans="1:27" x14ac:dyDescent="0.25">
      <c r="I48" s="1"/>
    </row>
  </sheetData>
  <mergeCells count="1">
    <mergeCell ref="B4:D4"/>
  </mergeCells>
  <printOptions horizontalCentered="1"/>
  <pageMargins left="0.70866141732283472" right="0.70866141732283472" top="0.74803149606299213" bottom="0.74803149606299213" header="0.31496062992125984" footer="0.31496062992125984"/>
  <pageSetup paperSize="9" orientation="portrait" verticalDpi="0" r:id="rId1"/>
  <ignoredErrors>
    <ignoredError sqref="B9:C9" formulaRange="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21606-A70F-4C00-856A-128CE46064D9}">
  <sheetPr>
    <pageSetUpPr fitToPage="1"/>
  </sheetPr>
  <dimension ref="A1:AA47"/>
  <sheetViews>
    <sheetView showGridLines="0" zoomScaleNormal="100" workbookViewId="0">
      <selection activeCell="F2" sqref="F2"/>
    </sheetView>
  </sheetViews>
  <sheetFormatPr defaultColWidth="9.109375" defaultRowHeight="12" x14ac:dyDescent="0.25"/>
  <cols>
    <col min="1" max="1" width="27.109375" style="3" customWidth="1"/>
    <col min="2" max="2" width="22.88671875" style="3" customWidth="1"/>
    <col min="3" max="3" width="3.88671875" style="3" customWidth="1"/>
    <col min="4" max="16384" width="9.109375" style="3"/>
  </cols>
  <sheetData>
    <row r="1" spans="1:27" ht="6.75" customHeight="1" x14ac:dyDescent="0.25">
      <c r="A1" s="2"/>
      <c r="B1" s="2"/>
      <c r="C1" s="1"/>
      <c r="D1" s="1"/>
      <c r="E1" s="1"/>
      <c r="F1" s="1"/>
      <c r="G1" s="1"/>
      <c r="H1" s="1"/>
      <c r="I1" s="1"/>
      <c r="J1" s="1"/>
      <c r="K1" s="1"/>
      <c r="L1" s="1"/>
      <c r="M1" s="1"/>
      <c r="N1" s="1"/>
      <c r="O1" s="1"/>
      <c r="P1" s="1"/>
      <c r="Q1" s="1"/>
      <c r="R1" s="1"/>
      <c r="S1" s="1"/>
      <c r="T1" s="1"/>
      <c r="U1" s="1"/>
      <c r="V1" s="1"/>
      <c r="W1" s="1"/>
      <c r="X1" s="1"/>
      <c r="Y1" s="1"/>
      <c r="Z1" s="1"/>
      <c r="AA1" s="1"/>
    </row>
    <row r="2" spans="1:27" ht="42" customHeight="1" x14ac:dyDescent="0.25">
      <c r="A2" s="305" t="s">
        <v>211</v>
      </c>
      <c r="B2" s="305"/>
      <c r="C2" s="305"/>
      <c r="D2" s="305"/>
      <c r="E2" s="305"/>
      <c r="F2" s="1"/>
      <c r="G2" s="1"/>
      <c r="H2" s="1"/>
      <c r="I2" s="1"/>
      <c r="J2" s="1"/>
      <c r="K2" s="1"/>
      <c r="L2" s="1"/>
      <c r="M2" s="1"/>
      <c r="N2" s="1"/>
      <c r="O2" s="1"/>
      <c r="P2" s="1"/>
      <c r="Q2" s="1"/>
      <c r="R2" s="1"/>
      <c r="S2" s="1"/>
      <c r="T2" s="1"/>
      <c r="U2" s="1"/>
      <c r="V2" s="1"/>
      <c r="W2" s="1"/>
      <c r="X2" s="1"/>
      <c r="Y2" s="1"/>
      <c r="Z2" s="1"/>
      <c r="AA2" s="1"/>
    </row>
    <row r="3" spans="1:27" ht="17.100000000000001" customHeight="1" thickBot="1" x14ac:dyDescent="0.3">
      <c r="A3" s="9"/>
      <c r="B3" s="9"/>
      <c r="C3" s="9"/>
      <c r="D3" s="1"/>
      <c r="E3" s="1"/>
      <c r="F3" s="1"/>
      <c r="G3" s="1"/>
      <c r="H3" s="1"/>
      <c r="I3" s="1"/>
      <c r="J3" s="1"/>
      <c r="K3" s="1"/>
      <c r="L3" s="1"/>
      <c r="M3" s="1"/>
      <c r="N3" s="1"/>
      <c r="O3" s="1"/>
      <c r="P3" s="1"/>
      <c r="Q3" s="1"/>
      <c r="R3" s="1"/>
      <c r="S3" s="1"/>
      <c r="T3" s="1"/>
      <c r="U3" s="1"/>
      <c r="V3" s="1"/>
      <c r="W3" s="1"/>
      <c r="X3" s="1"/>
      <c r="Y3" s="1"/>
      <c r="Z3" s="1"/>
      <c r="AA3" s="1"/>
    </row>
    <row r="4" spans="1:27" ht="18.899999999999999" customHeight="1" x14ac:dyDescent="0.25">
      <c r="A4" s="85" t="s">
        <v>124</v>
      </c>
      <c r="B4" s="92" t="s">
        <v>125</v>
      </c>
      <c r="C4" s="1"/>
      <c r="D4" s="1"/>
      <c r="E4" s="1"/>
      <c r="F4" s="1"/>
      <c r="G4" s="1"/>
      <c r="H4" s="1"/>
      <c r="I4" s="1"/>
      <c r="J4" s="1"/>
      <c r="K4" s="1"/>
      <c r="L4" s="1"/>
      <c r="M4" s="1"/>
      <c r="N4" s="1"/>
      <c r="O4" s="1"/>
      <c r="P4" s="1"/>
      <c r="Q4" s="1"/>
      <c r="R4" s="1"/>
      <c r="S4" s="1"/>
      <c r="T4" s="1"/>
      <c r="U4" s="1"/>
      <c r="V4" s="1"/>
      <c r="W4" s="1"/>
      <c r="X4" s="1"/>
      <c r="Y4" s="1"/>
      <c r="Z4" s="1"/>
      <c r="AA4" s="1"/>
    </row>
    <row r="5" spans="1:27" ht="17.100000000000001" customHeight="1" x14ac:dyDescent="0.25">
      <c r="A5" s="10">
        <v>0</v>
      </c>
      <c r="B5" s="105">
        <v>4282</v>
      </c>
      <c r="C5" s="1"/>
      <c r="D5" s="1"/>
      <c r="E5" s="1"/>
      <c r="F5" s="1"/>
      <c r="G5" s="1"/>
      <c r="H5" s="1"/>
      <c r="I5" s="1"/>
      <c r="J5" s="1"/>
      <c r="K5" s="1"/>
      <c r="L5" s="1"/>
      <c r="M5" s="1"/>
      <c r="N5" s="1"/>
      <c r="O5" s="1"/>
      <c r="P5" s="1"/>
      <c r="Q5" s="1"/>
      <c r="R5" s="1"/>
      <c r="S5" s="1"/>
      <c r="T5" s="1"/>
      <c r="U5" s="1"/>
      <c r="V5" s="1"/>
      <c r="W5" s="1"/>
      <c r="X5" s="1"/>
      <c r="Y5" s="1"/>
      <c r="Z5" s="1"/>
      <c r="AA5" s="1"/>
    </row>
    <row r="6" spans="1:27" ht="17.100000000000001" customHeight="1" x14ac:dyDescent="0.25">
      <c r="A6" s="10">
        <v>1</v>
      </c>
      <c r="B6" s="105">
        <v>5</v>
      </c>
      <c r="C6" s="1"/>
      <c r="D6" s="1"/>
      <c r="E6" s="1"/>
      <c r="F6" s="1"/>
      <c r="G6" s="1"/>
      <c r="H6" s="1"/>
      <c r="I6" s="1"/>
      <c r="J6" s="1"/>
      <c r="K6" s="1"/>
      <c r="L6" s="1"/>
      <c r="M6" s="1"/>
      <c r="N6" s="1"/>
      <c r="O6" s="1"/>
      <c r="P6" s="1"/>
      <c r="Q6" s="1"/>
      <c r="R6" s="1"/>
      <c r="S6" s="1"/>
      <c r="T6" s="1"/>
      <c r="U6" s="1"/>
      <c r="V6" s="1"/>
      <c r="W6" s="1"/>
      <c r="X6" s="1"/>
      <c r="Y6" s="1"/>
      <c r="Z6" s="1"/>
      <c r="AA6" s="1"/>
    </row>
    <row r="7" spans="1:27" ht="17.100000000000001" customHeight="1" x14ac:dyDescent="0.25">
      <c r="A7" s="10">
        <v>2</v>
      </c>
      <c r="B7" s="105">
        <v>31</v>
      </c>
      <c r="C7" s="1"/>
      <c r="D7" s="1"/>
      <c r="E7" s="1"/>
      <c r="F7" s="1"/>
      <c r="G7" s="1"/>
      <c r="H7" s="1"/>
      <c r="I7" s="1"/>
      <c r="J7" s="1"/>
      <c r="K7" s="1"/>
      <c r="L7" s="1"/>
      <c r="M7" s="1"/>
      <c r="N7" s="1"/>
      <c r="O7" s="1"/>
      <c r="P7" s="1"/>
      <c r="Q7" s="1"/>
      <c r="R7" s="1"/>
      <c r="S7" s="1"/>
      <c r="T7" s="1"/>
      <c r="U7" s="1"/>
      <c r="V7" s="1"/>
      <c r="W7" s="1"/>
      <c r="X7" s="1"/>
      <c r="Y7" s="1"/>
      <c r="Z7" s="1"/>
      <c r="AA7" s="1"/>
    </row>
    <row r="8" spans="1:27" ht="17.100000000000001" customHeight="1" x14ac:dyDescent="0.25">
      <c r="A8" s="10">
        <v>3</v>
      </c>
      <c r="B8" s="105">
        <v>8743</v>
      </c>
      <c r="C8" s="1"/>
      <c r="D8" s="1"/>
      <c r="E8" s="1"/>
      <c r="F8" s="1"/>
      <c r="G8" s="1"/>
      <c r="H8" s="1"/>
      <c r="I8" s="1"/>
      <c r="J8" s="1"/>
      <c r="K8" s="1"/>
      <c r="L8" s="1"/>
      <c r="M8" s="1"/>
      <c r="N8" s="1"/>
      <c r="O8" s="1"/>
      <c r="P8" s="1"/>
      <c r="Q8" s="1"/>
      <c r="R8" s="1"/>
      <c r="S8" s="1"/>
      <c r="T8" s="1"/>
      <c r="U8" s="1"/>
      <c r="V8" s="1"/>
      <c r="W8" s="1"/>
      <c r="X8" s="1"/>
      <c r="Y8" s="1"/>
      <c r="Z8" s="1"/>
      <c r="AA8" s="1"/>
    </row>
    <row r="9" spans="1:27" ht="17.100000000000001" customHeight="1" x14ac:dyDescent="0.25">
      <c r="A9" s="10">
        <v>4</v>
      </c>
      <c r="B9" s="105">
        <v>1230</v>
      </c>
      <c r="C9" s="1"/>
      <c r="D9" s="1"/>
      <c r="E9" s="1"/>
      <c r="F9" s="1"/>
      <c r="G9" s="1"/>
      <c r="H9" s="1"/>
      <c r="I9" s="1"/>
      <c r="J9" s="1"/>
      <c r="K9" s="1"/>
      <c r="L9" s="1"/>
      <c r="M9" s="1"/>
      <c r="N9" s="1"/>
      <c r="O9" s="1"/>
      <c r="P9" s="1"/>
      <c r="Q9" s="1"/>
      <c r="R9" s="1"/>
      <c r="S9" s="1"/>
      <c r="T9" s="1"/>
      <c r="U9" s="1"/>
      <c r="V9" s="1"/>
      <c r="W9" s="1"/>
      <c r="X9" s="1"/>
      <c r="Y9" s="1"/>
      <c r="Z9" s="1"/>
      <c r="AA9" s="1"/>
    </row>
    <row r="10" spans="1:27" ht="17.100000000000001" customHeight="1" x14ac:dyDescent="0.25">
      <c r="A10" s="10">
        <v>5</v>
      </c>
      <c r="B10" s="105">
        <v>3627</v>
      </c>
      <c r="C10" s="1"/>
      <c r="D10" s="1"/>
      <c r="E10" s="1"/>
      <c r="F10" s="1"/>
      <c r="G10" s="1"/>
      <c r="H10" s="1"/>
      <c r="I10" s="1"/>
      <c r="J10" s="1"/>
      <c r="K10" s="1"/>
      <c r="L10" s="1"/>
      <c r="M10" s="1"/>
      <c r="N10" s="1"/>
      <c r="O10" s="1"/>
      <c r="P10" s="1"/>
      <c r="Q10" s="1"/>
      <c r="R10" s="1"/>
      <c r="S10" s="1"/>
      <c r="T10" s="1"/>
      <c r="U10" s="1"/>
      <c r="V10" s="1"/>
      <c r="W10" s="1"/>
      <c r="X10" s="1"/>
      <c r="Y10" s="1"/>
      <c r="Z10" s="1"/>
      <c r="AA10" s="1"/>
    </row>
    <row r="11" spans="1:27" ht="17.100000000000001" customHeight="1" x14ac:dyDescent="0.25">
      <c r="A11" s="10">
        <v>6</v>
      </c>
      <c r="B11" s="105">
        <v>1483</v>
      </c>
      <c r="C11" s="1"/>
      <c r="D11" s="1"/>
      <c r="E11" s="1"/>
      <c r="F11" s="1"/>
      <c r="G11" s="1"/>
      <c r="H11" s="1"/>
      <c r="I11" s="1"/>
      <c r="J11" s="1"/>
      <c r="K11" s="1"/>
      <c r="L11" s="1"/>
      <c r="M11" s="1"/>
      <c r="N11" s="1"/>
      <c r="O11" s="1"/>
      <c r="P11" s="1"/>
      <c r="Q11" s="1"/>
      <c r="R11" s="1"/>
      <c r="S11" s="1"/>
      <c r="T11" s="1"/>
      <c r="U11" s="1"/>
      <c r="V11" s="1"/>
      <c r="W11" s="1"/>
      <c r="X11" s="1"/>
      <c r="Y11" s="1"/>
      <c r="Z11" s="1"/>
      <c r="AA11" s="1"/>
    </row>
    <row r="12" spans="1:27" ht="17.100000000000001" customHeight="1" x14ac:dyDescent="0.25">
      <c r="A12" s="10">
        <v>7</v>
      </c>
      <c r="B12" s="105">
        <v>12667</v>
      </c>
      <c r="C12" s="1"/>
      <c r="D12" s="1"/>
      <c r="E12" s="1"/>
      <c r="F12" s="1"/>
      <c r="G12" s="1"/>
      <c r="H12" s="1"/>
      <c r="I12" s="1"/>
      <c r="J12" s="1"/>
      <c r="K12" s="1"/>
      <c r="L12" s="1"/>
      <c r="M12" s="1"/>
      <c r="N12" s="1"/>
      <c r="O12" s="1"/>
      <c r="P12" s="1"/>
      <c r="Q12" s="1"/>
      <c r="R12" s="1"/>
      <c r="S12" s="1"/>
      <c r="T12" s="1"/>
      <c r="U12" s="1"/>
      <c r="V12" s="1"/>
      <c r="W12" s="1"/>
      <c r="X12" s="1"/>
      <c r="Y12" s="1"/>
      <c r="Z12" s="1"/>
      <c r="AA12" s="1"/>
    </row>
    <row r="13" spans="1:27" ht="17.100000000000001" customHeight="1" x14ac:dyDescent="0.25">
      <c r="A13" s="10">
        <v>8</v>
      </c>
      <c r="B13" s="105">
        <v>3181</v>
      </c>
      <c r="C13" s="1"/>
      <c r="D13" s="1"/>
      <c r="E13" s="1"/>
      <c r="F13" s="1"/>
      <c r="G13" s="1"/>
      <c r="H13" s="1"/>
      <c r="I13" s="1"/>
      <c r="J13" s="1"/>
      <c r="K13" s="1"/>
      <c r="L13" s="1"/>
      <c r="M13" s="1"/>
      <c r="N13" s="1"/>
      <c r="O13" s="1"/>
      <c r="P13" s="1"/>
      <c r="Q13" s="1"/>
      <c r="R13" s="1"/>
      <c r="S13" s="1"/>
      <c r="T13" s="1"/>
      <c r="U13" s="1"/>
      <c r="V13" s="1"/>
      <c r="W13" s="1"/>
      <c r="X13" s="1"/>
      <c r="Y13" s="1"/>
      <c r="Z13" s="1"/>
      <c r="AA13" s="1"/>
    </row>
    <row r="14" spans="1:27" ht="17.100000000000001" customHeight="1" x14ac:dyDescent="0.25">
      <c r="A14" s="10">
        <v>9</v>
      </c>
      <c r="B14" s="105">
        <v>66941</v>
      </c>
      <c r="C14" s="1"/>
      <c r="D14" s="1"/>
      <c r="E14" s="1"/>
      <c r="F14" s="1"/>
      <c r="G14" s="1"/>
      <c r="H14" s="1"/>
      <c r="I14" s="1"/>
      <c r="J14" s="1"/>
      <c r="K14" s="1"/>
      <c r="L14" s="1"/>
      <c r="M14" s="1"/>
      <c r="N14" s="1"/>
      <c r="O14" s="1"/>
      <c r="P14" s="1"/>
      <c r="Q14" s="1"/>
      <c r="R14" s="1"/>
      <c r="S14" s="1"/>
      <c r="T14" s="1"/>
      <c r="U14" s="1"/>
      <c r="V14" s="1"/>
      <c r="W14" s="1"/>
      <c r="X14" s="1"/>
      <c r="Y14" s="1"/>
      <c r="Z14" s="1"/>
      <c r="AA14" s="1"/>
    </row>
    <row r="15" spans="1:27" ht="17.100000000000001" customHeight="1" x14ac:dyDescent="0.25">
      <c r="A15" s="10">
        <v>10</v>
      </c>
      <c r="B15" s="105">
        <v>17838</v>
      </c>
      <c r="C15" s="1"/>
      <c r="D15" s="1"/>
      <c r="E15" s="1"/>
      <c r="F15" s="1"/>
      <c r="G15" s="1"/>
      <c r="H15" s="1"/>
      <c r="I15" s="1"/>
      <c r="J15" s="1"/>
      <c r="K15" s="1"/>
      <c r="L15" s="1"/>
      <c r="M15" s="1"/>
      <c r="N15" s="1"/>
      <c r="O15" s="1"/>
      <c r="P15" s="1"/>
      <c r="Q15" s="1"/>
      <c r="R15" s="1"/>
      <c r="S15" s="1"/>
      <c r="T15" s="1"/>
      <c r="U15" s="1"/>
      <c r="V15" s="1"/>
      <c r="W15" s="1"/>
      <c r="X15" s="1"/>
      <c r="Y15" s="1"/>
      <c r="Z15" s="1"/>
      <c r="AA15" s="1"/>
    </row>
    <row r="16" spans="1:27" ht="17.100000000000001" customHeight="1" x14ac:dyDescent="0.25">
      <c r="A16" s="10">
        <v>11</v>
      </c>
      <c r="B16" s="105">
        <v>131795</v>
      </c>
      <c r="C16" s="1"/>
      <c r="D16" s="1"/>
      <c r="E16" s="1"/>
      <c r="F16" s="1"/>
      <c r="G16" s="1"/>
      <c r="H16" s="1"/>
      <c r="I16" s="1"/>
      <c r="J16" s="1"/>
      <c r="K16" s="1"/>
      <c r="L16" s="1"/>
      <c r="M16" s="1"/>
      <c r="N16" s="1"/>
      <c r="O16" s="1"/>
      <c r="P16" s="1"/>
      <c r="Q16" s="1"/>
      <c r="R16" s="1"/>
      <c r="S16" s="1"/>
      <c r="T16" s="1"/>
      <c r="U16" s="1"/>
      <c r="V16" s="1"/>
      <c r="W16" s="1"/>
      <c r="X16" s="1"/>
      <c r="Y16" s="1"/>
      <c r="Z16" s="1"/>
      <c r="AA16" s="1"/>
    </row>
    <row r="17" spans="1:27" ht="17.100000000000001" customHeight="1" x14ac:dyDescent="0.25">
      <c r="A17" s="10">
        <v>12</v>
      </c>
      <c r="B17" s="105">
        <v>36720</v>
      </c>
      <c r="C17" s="1"/>
      <c r="D17" s="1"/>
      <c r="E17" s="1"/>
      <c r="F17" s="1"/>
      <c r="G17" s="1"/>
      <c r="H17" s="1"/>
      <c r="I17" s="1"/>
      <c r="J17" s="1"/>
      <c r="K17" s="1"/>
      <c r="L17" s="1"/>
      <c r="M17" s="1"/>
      <c r="N17" s="1"/>
      <c r="O17" s="1"/>
      <c r="P17" s="1"/>
      <c r="Q17" s="1"/>
      <c r="R17" s="1"/>
      <c r="S17" s="1"/>
      <c r="T17" s="1"/>
      <c r="U17" s="1"/>
      <c r="V17" s="1"/>
      <c r="W17" s="1"/>
      <c r="X17" s="1"/>
      <c r="Y17" s="1"/>
      <c r="Z17" s="1"/>
      <c r="AA17" s="1"/>
    </row>
    <row r="18" spans="1:27" ht="17.100000000000001" customHeight="1" x14ac:dyDescent="0.25">
      <c r="A18" s="10">
        <v>13</v>
      </c>
      <c r="B18" s="104">
        <v>574509</v>
      </c>
      <c r="C18" s="1"/>
      <c r="D18" s="1"/>
      <c r="E18" s="1"/>
      <c r="F18" s="1"/>
      <c r="G18" s="1"/>
      <c r="H18" s="1"/>
      <c r="I18" s="1"/>
      <c r="J18" s="1"/>
      <c r="K18" s="1"/>
      <c r="L18" s="1"/>
      <c r="M18" s="1"/>
      <c r="N18" s="1"/>
      <c r="O18" s="1"/>
      <c r="P18" s="1"/>
      <c r="Q18" s="1"/>
      <c r="R18" s="1"/>
      <c r="S18" s="1"/>
      <c r="T18" s="1"/>
      <c r="U18" s="1"/>
      <c r="V18" s="1"/>
      <c r="W18" s="1"/>
      <c r="X18" s="1"/>
      <c r="Y18" s="1"/>
      <c r="Z18" s="1"/>
      <c r="AA18" s="1"/>
    </row>
    <row r="19" spans="1:27" ht="17.100000000000001" customHeight="1" thickBot="1" x14ac:dyDescent="0.3">
      <c r="A19" s="8" t="s">
        <v>35</v>
      </c>
      <c r="B19" s="133">
        <f>SUM(B5:B18)</f>
        <v>863052</v>
      </c>
      <c r="C19" s="1"/>
      <c r="D19" s="1"/>
      <c r="E19" s="1"/>
      <c r="F19" s="1"/>
      <c r="G19" s="1"/>
      <c r="H19" s="1"/>
      <c r="I19" s="1"/>
      <c r="J19" s="1"/>
      <c r="K19" s="1"/>
      <c r="L19" s="1"/>
      <c r="M19" s="1"/>
      <c r="N19" s="1"/>
      <c r="O19" s="1"/>
      <c r="P19" s="1"/>
      <c r="Q19" s="1"/>
      <c r="R19" s="1"/>
      <c r="S19" s="1"/>
      <c r="T19" s="1"/>
      <c r="U19" s="1"/>
      <c r="V19" s="1"/>
      <c r="W19" s="1"/>
      <c r="X19" s="1"/>
      <c r="Y19" s="1"/>
      <c r="Z19" s="1"/>
      <c r="AA19" s="1"/>
    </row>
    <row r="20" spans="1:27" ht="17.100000000000001" customHeight="1" x14ac:dyDescent="0.25">
      <c r="A20" s="1"/>
      <c r="B20" s="12"/>
      <c r="C20" s="1"/>
      <c r="D20" s="1"/>
      <c r="E20" s="1"/>
      <c r="F20" s="1"/>
      <c r="G20" s="1"/>
      <c r="H20" s="1"/>
      <c r="I20" s="1"/>
      <c r="J20" s="1"/>
      <c r="K20" s="1"/>
      <c r="L20" s="1"/>
      <c r="M20" s="1"/>
      <c r="N20" s="1"/>
      <c r="O20" s="1"/>
      <c r="P20" s="1"/>
      <c r="Q20" s="1"/>
      <c r="R20" s="1"/>
      <c r="S20" s="1"/>
      <c r="T20" s="1"/>
      <c r="U20" s="1"/>
      <c r="V20" s="1"/>
      <c r="W20" s="1"/>
      <c r="X20" s="1"/>
      <c r="Y20" s="1"/>
      <c r="Z20" s="1"/>
      <c r="AA20" s="1"/>
    </row>
    <row r="21" spans="1:27" ht="18.899999999999999"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8.899999999999999"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8.89999999999999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8.899999999999999"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8.899999999999999"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8.899999999999999"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8.899999999999999"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8.899999999999999"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8.899999999999999"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8.899999999999999"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899999999999999"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899999999999999"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8.899999999999999"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8.899999999999999"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6" spans="1:27" x14ac:dyDescent="0.25">
      <c r="G36" s="1"/>
    </row>
    <row r="47" spans="1:27" x14ac:dyDescent="0.25">
      <c r="I47" s="1"/>
    </row>
  </sheetData>
  <mergeCells count="1">
    <mergeCell ref="A2:E2"/>
  </mergeCells>
  <printOptions horizontalCentered="1"/>
  <pageMargins left="0.70866141732283472" right="0.70866141732283472" top="0.74803149606299213" bottom="0.74803149606299213" header="0.31496062992125984" footer="0.31496062992125984"/>
  <pageSetup paperSize="9" orientation="portrait"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D9587-2A79-4EBF-9F09-419667FE6AC2}">
  <sheetPr>
    <pageSetUpPr fitToPage="1"/>
  </sheetPr>
  <dimension ref="A1:AD47"/>
  <sheetViews>
    <sheetView showGridLines="0" zoomScaleNormal="100" workbookViewId="0">
      <selection activeCell="G2" sqref="G2"/>
    </sheetView>
  </sheetViews>
  <sheetFormatPr defaultColWidth="9.109375" defaultRowHeight="12" x14ac:dyDescent="0.25"/>
  <cols>
    <col min="1" max="1" width="20.6640625" style="3" customWidth="1"/>
    <col min="2" max="13" width="9.109375" style="3" customWidth="1"/>
    <col min="14" max="16384" width="9.109375" style="3"/>
  </cols>
  <sheetData>
    <row r="1" spans="1:30" ht="7.5" customHeight="1" x14ac:dyDescent="0.25">
      <c r="A1" s="2"/>
      <c r="B1" s="2"/>
      <c r="C1" s="1"/>
      <c r="D1" s="1"/>
      <c r="E1" s="1"/>
      <c r="F1" s="1"/>
      <c r="G1" s="1"/>
      <c r="H1" s="1"/>
      <c r="I1" s="1"/>
      <c r="J1" s="1"/>
      <c r="K1" s="1"/>
      <c r="L1" s="1"/>
      <c r="M1" s="1"/>
      <c r="N1" s="1"/>
      <c r="O1" s="1"/>
      <c r="P1" s="1"/>
      <c r="Q1" s="1"/>
      <c r="R1" s="1"/>
      <c r="S1" s="1"/>
      <c r="T1" s="1"/>
      <c r="U1" s="1"/>
      <c r="V1" s="1"/>
      <c r="W1" s="1"/>
      <c r="X1" s="1"/>
      <c r="Y1" s="1"/>
      <c r="Z1" s="1"/>
      <c r="AA1" s="1"/>
      <c r="AB1" s="1"/>
      <c r="AC1" s="1"/>
      <c r="AD1" s="1"/>
    </row>
    <row r="2" spans="1:30" ht="29.25" customHeight="1" x14ac:dyDescent="0.25">
      <c r="A2" s="305" t="s">
        <v>212</v>
      </c>
      <c r="B2" s="305"/>
      <c r="C2" s="305"/>
      <c r="D2" s="305"/>
      <c r="E2" s="305"/>
      <c r="F2" s="305"/>
      <c r="G2" s="254"/>
      <c r="H2" s="1"/>
      <c r="I2" s="1"/>
      <c r="J2" s="1"/>
      <c r="K2" s="1"/>
      <c r="L2" s="1"/>
      <c r="M2" s="1"/>
      <c r="N2" s="1"/>
      <c r="O2" s="1"/>
      <c r="P2" s="1"/>
      <c r="Q2" s="1"/>
      <c r="R2" s="1"/>
      <c r="S2" s="1"/>
      <c r="T2" s="1"/>
      <c r="U2" s="1"/>
      <c r="V2" s="1"/>
      <c r="W2" s="1"/>
      <c r="X2" s="1"/>
      <c r="Y2" s="1"/>
      <c r="Z2" s="1"/>
      <c r="AA2" s="1"/>
      <c r="AB2" s="1"/>
      <c r="AC2" s="1"/>
      <c r="AD2" s="1"/>
    </row>
    <row r="3" spans="1:30" ht="18.899999999999999" customHeight="1" x14ac:dyDescent="0.25">
      <c r="A3" s="2"/>
      <c r="B3" s="2"/>
      <c r="C3" s="1"/>
      <c r="D3" s="1"/>
      <c r="E3" s="1"/>
      <c r="F3" s="1"/>
      <c r="G3" s="1"/>
      <c r="H3" s="1"/>
      <c r="I3" s="1"/>
      <c r="J3" s="1"/>
      <c r="K3" s="1"/>
      <c r="L3" s="1"/>
      <c r="M3" s="1"/>
      <c r="N3" s="1"/>
      <c r="O3" s="1"/>
      <c r="P3" s="1"/>
      <c r="Q3" s="1"/>
      <c r="R3" s="1"/>
      <c r="S3" s="1"/>
      <c r="T3" s="1"/>
      <c r="U3" s="1"/>
      <c r="V3" s="1"/>
      <c r="W3" s="1"/>
      <c r="X3" s="1"/>
      <c r="Y3" s="1"/>
      <c r="Z3" s="1"/>
      <c r="AA3" s="1"/>
      <c r="AB3" s="1"/>
      <c r="AC3" s="1"/>
      <c r="AD3" s="1"/>
    </row>
    <row r="4" spans="1:30" ht="18.899999999999999" customHeight="1" thickBo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ht="21.75" customHeight="1" thickBot="1" x14ac:dyDescent="0.3">
      <c r="A5" s="4" t="s">
        <v>126</v>
      </c>
      <c r="B5" s="5">
        <v>2016</v>
      </c>
      <c r="C5" s="5">
        <v>2017</v>
      </c>
      <c r="D5" s="5">
        <v>2018</v>
      </c>
      <c r="E5" s="5">
        <v>2019</v>
      </c>
      <c r="F5" s="5">
        <v>2020</v>
      </c>
      <c r="G5" s="5">
        <v>2021</v>
      </c>
      <c r="H5" s="5">
        <v>2022</v>
      </c>
      <c r="I5" s="5">
        <v>2023</v>
      </c>
      <c r="J5" s="5">
        <v>2024</v>
      </c>
      <c r="K5" s="5">
        <v>2025</v>
      </c>
      <c r="L5" s="5" t="s">
        <v>214</v>
      </c>
      <c r="M5" s="6" t="s">
        <v>35</v>
      </c>
      <c r="N5" s="1"/>
      <c r="O5" s="1"/>
      <c r="P5" s="1"/>
      <c r="Q5" s="1"/>
      <c r="R5" s="1"/>
      <c r="S5" s="1"/>
      <c r="T5" s="1"/>
      <c r="U5" s="1"/>
      <c r="V5" s="1"/>
      <c r="W5" s="1"/>
      <c r="X5" s="1"/>
      <c r="Y5" s="1"/>
      <c r="Z5" s="1"/>
      <c r="AA5" s="1"/>
      <c r="AB5" s="1"/>
      <c r="AC5" s="1"/>
      <c r="AD5" s="1"/>
    </row>
    <row r="6" spans="1:30" ht="21.75" customHeight="1" thickTop="1" thickBot="1" x14ac:dyDescent="0.3">
      <c r="A6" s="7" t="s">
        <v>127</v>
      </c>
      <c r="B6" s="206">
        <v>16</v>
      </c>
      <c r="C6" s="207">
        <v>64</v>
      </c>
      <c r="D6" s="207">
        <v>182</v>
      </c>
      <c r="E6" s="207">
        <v>668</v>
      </c>
      <c r="F6" s="207">
        <v>443</v>
      </c>
      <c r="G6" s="207">
        <v>439</v>
      </c>
      <c r="H6" s="207">
        <v>598</v>
      </c>
      <c r="I6" s="207">
        <v>577</v>
      </c>
      <c r="J6" s="207">
        <v>438</v>
      </c>
      <c r="K6" s="207">
        <v>566</v>
      </c>
      <c r="L6" s="207">
        <v>201</v>
      </c>
      <c r="M6" s="133">
        <f>SUM(B6:L6)</f>
        <v>4192</v>
      </c>
      <c r="N6" s="1"/>
      <c r="O6" s="1"/>
      <c r="P6" s="1"/>
      <c r="Q6" s="1"/>
      <c r="R6" s="1"/>
      <c r="S6" s="1"/>
      <c r="T6" s="1"/>
      <c r="U6" s="1"/>
      <c r="V6" s="1"/>
      <c r="W6" s="1"/>
      <c r="X6" s="1"/>
      <c r="Y6" s="1"/>
      <c r="Z6" s="1"/>
      <c r="AA6" s="1"/>
      <c r="AB6" s="1"/>
      <c r="AC6" s="1"/>
      <c r="AD6" s="1"/>
    </row>
    <row r="7" spans="1:30" ht="18.899999999999999" customHeight="1"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ht="18.899999999999999" customHeight="1"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ht="18.899999999999999" customHeight="1"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ht="18.899999999999999"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ht="18.899999999999999"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ht="18.899999999999999"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ht="18.899999999999999"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8.899999999999999"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ht="18.899999999999999"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ht="18.899999999999999"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ht="18.899999999999999"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ht="18.899999999999999"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ht="18.899999999999999"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36" spans="7:12" x14ac:dyDescent="0.25">
      <c r="G36" s="1"/>
    </row>
    <row r="44" spans="7:12" x14ac:dyDescent="0.25">
      <c r="G44" s="1"/>
    </row>
    <row r="47" spans="7:12" x14ac:dyDescent="0.25">
      <c r="I47" s="1"/>
      <c r="J47" s="1"/>
      <c r="K47" s="1"/>
      <c r="L47" s="1"/>
    </row>
  </sheetData>
  <mergeCells count="1">
    <mergeCell ref="A2:F2"/>
  </mergeCells>
  <printOptions horizontalCentered="1"/>
  <pageMargins left="0.23622047244094491" right="0.23622047244094491"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25</vt:i4>
      </vt:variant>
    </vt:vector>
  </HeadingPairs>
  <TitlesOfParts>
    <vt:vector size="25" baseType="lpstr">
      <vt:lpstr> Índice</vt:lpstr>
      <vt:lpstr>Siglas</vt:lpstr>
      <vt:lpstr>1</vt:lpstr>
      <vt:lpstr>2</vt:lpstr>
      <vt:lpstr>3</vt:lpstr>
      <vt:lpstr>4 e 5</vt:lpstr>
      <vt:lpstr>6</vt:lpstr>
      <vt:lpstr>7</vt:lpstr>
      <vt:lpstr>8</vt:lpstr>
      <vt:lpstr>9 e 10</vt:lpstr>
      <vt:lpstr>11 e 12</vt:lpstr>
      <vt:lpstr>13 e 14</vt:lpstr>
      <vt:lpstr>15</vt:lpstr>
      <vt:lpstr>16 e 17</vt:lpstr>
      <vt:lpstr>18</vt:lpstr>
      <vt:lpstr>19 e 20</vt:lpstr>
      <vt:lpstr>21</vt:lpstr>
      <vt:lpstr>22</vt:lpstr>
      <vt:lpstr>23</vt:lpstr>
      <vt:lpstr>24</vt:lpstr>
      <vt:lpstr>25</vt:lpstr>
      <vt:lpstr>26</vt:lpstr>
      <vt:lpstr>27</vt:lpstr>
      <vt:lpstr>28</vt:lpstr>
      <vt:lpstr>29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ANSR</dc:creator>
  <cp:lastModifiedBy>Jorge Rebelo</cp:lastModifiedBy>
  <cp:lastPrinted>2023-11-07T10:26:09Z</cp:lastPrinted>
  <dcterms:created xsi:type="dcterms:W3CDTF">2023-02-10T10:46:51Z</dcterms:created>
  <dcterms:modified xsi:type="dcterms:W3CDTF">2026-08-07T11:59:36Z</dcterms:modified>
</cp:coreProperties>
</file>